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65" windowWidth="15570" windowHeight="11010" activeTab="1"/>
  </bookViews>
  <sheets>
    <sheet name="pagina1" sheetId="1" r:id="rId1"/>
    <sheet name="pagina2" sheetId="2" r:id="rId2"/>
    <sheet name="pagina3" sheetId="3" r:id="rId3"/>
  </sheets>
  <definedNames>
    <definedName name="_xlnm.Print_Area" localSheetId="0">pagina1!$A$2:$H$36</definedName>
    <definedName name="_xlnm.Print_Area" localSheetId="2">pagina3!$A$1:$I$29</definedName>
  </definedNames>
  <calcPr calcId="125725"/>
</workbook>
</file>

<file path=xl/calcChain.xml><?xml version="1.0" encoding="utf-8"?>
<calcChain xmlns="http://schemas.openxmlformats.org/spreadsheetml/2006/main">
  <c r="F30" i="1"/>
  <c r="F29"/>
  <c r="F28"/>
  <c r="F27"/>
  <c r="F26"/>
  <c r="F25"/>
  <c r="F24"/>
  <c r="F31"/>
  <c r="F32"/>
  <c r="F33"/>
  <c r="F23"/>
  <c r="F22"/>
  <c r="F21"/>
  <c r="F20"/>
  <c r="F19"/>
  <c r="F17"/>
  <c r="F18"/>
  <c r="F16"/>
  <c r="F15"/>
  <c r="F12"/>
  <c r="F13" l="1"/>
  <c r="H13" s="1"/>
  <c r="F10"/>
  <c r="H10" s="1"/>
  <c r="F11"/>
  <c r="H12" s="1"/>
  <c r="H15"/>
  <c r="G4" i="3"/>
  <c r="I4" s="1"/>
  <c r="G4" i="2"/>
  <c r="I4" s="1"/>
  <c r="E29" i="3"/>
  <c r="H11" i="1" l="1"/>
  <c r="G27" i="3"/>
  <c r="I27" s="1"/>
  <c r="G25"/>
  <c r="I25" s="1"/>
  <c r="G22"/>
  <c r="I22" s="1"/>
  <c r="G20"/>
  <c r="I20" s="1"/>
  <c r="G17"/>
  <c r="I17" s="1"/>
  <c r="G15"/>
  <c r="I15" s="1"/>
  <c r="G13"/>
  <c r="I13" s="1"/>
  <c r="G11"/>
  <c r="I11" s="1"/>
  <c r="G9"/>
  <c r="I9" s="1"/>
  <c r="G7"/>
  <c r="I7" s="1"/>
  <c r="G5"/>
  <c r="I5" s="1"/>
  <c r="G26"/>
  <c r="I26" s="1"/>
  <c r="G24"/>
  <c r="I24" s="1"/>
  <c r="G23"/>
  <c r="I23" s="1"/>
  <c r="G21"/>
  <c r="I21" s="1"/>
  <c r="G19"/>
  <c r="I19" s="1"/>
  <c r="G16"/>
  <c r="I16" s="1"/>
  <c r="G14"/>
  <c r="I14" s="1"/>
  <c r="G12"/>
  <c r="I12" s="1"/>
  <c r="G10"/>
  <c r="I10" s="1"/>
  <c r="G8"/>
  <c r="I8" s="1"/>
  <c r="G6"/>
  <c r="I6" s="1"/>
  <c r="G9" i="2"/>
  <c r="I9" s="1"/>
  <c r="G7"/>
  <c r="I7" s="1"/>
  <c r="G5"/>
  <c r="I5" s="1"/>
  <c r="G10"/>
  <c r="I10" s="1"/>
  <c r="G8"/>
  <c r="I8" s="1"/>
  <c r="G6"/>
  <c r="I6" s="1"/>
  <c r="G31"/>
  <c r="I31" s="1"/>
  <c r="G29"/>
  <c r="I29" s="1"/>
  <c r="G27"/>
  <c r="I27" s="1"/>
  <c r="G25"/>
  <c r="I25" s="1"/>
  <c r="G23"/>
  <c r="I23" s="1"/>
  <c r="G21"/>
  <c r="I21" s="1"/>
  <c r="G19"/>
  <c r="I19" s="1"/>
  <c r="G17"/>
  <c r="I17" s="1"/>
  <c r="G15"/>
  <c r="I15" s="1"/>
  <c r="G13"/>
  <c r="I13" s="1"/>
  <c r="G11"/>
  <c r="I11" s="1"/>
  <c r="G30"/>
  <c r="I30" s="1"/>
  <c r="G28"/>
  <c r="I28" s="1"/>
  <c r="G26"/>
  <c r="I26" s="1"/>
  <c r="G24"/>
  <c r="I24" s="1"/>
  <c r="G22"/>
  <c r="I22" s="1"/>
  <c r="G20"/>
  <c r="I20" s="1"/>
  <c r="G18"/>
  <c r="I18" s="1"/>
  <c r="G16"/>
  <c r="I16" s="1"/>
  <c r="G14"/>
  <c r="I14" s="1"/>
  <c r="G12"/>
  <c r="I12" s="1"/>
  <c r="H33" i="1"/>
  <c r="H25"/>
  <c r="H23"/>
  <c r="H32" s="1"/>
  <c r="H21"/>
  <c r="H19"/>
  <c r="H17"/>
  <c r="H26" s="1"/>
  <c r="H30"/>
  <c r="H28"/>
  <c r="H24"/>
  <c r="H22"/>
  <c r="H31" s="1"/>
  <c r="H20"/>
  <c r="H29" s="1"/>
  <c r="H18"/>
  <c r="H27" s="1"/>
  <c r="G34" l="1"/>
  <c r="H2" i="2" s="1"/>
  <c r="H32" s="1"/>
  <c r="H2" i="3" s="1"/>
  <c r="H30" s="1"/>
  <c r="H29" l="1"/>
</calcChain>
</file>

<file path=xl/sharedStrings.xml><?xml version="1.0" encoding="utf-8"?>
<sst xmlns="http://schemas.openxmlformats.org/spreadsheetml/2006/main" count="209" uniqueCount="160">
  <si>
    <t>UNIVERSIDADE FEDERAL DE SANTA CATARINA</t>
  </si>
  <si>
    <t>TABELA Nº 1</t>
  </si>
  <si>
    <t>Descrição da atividade</t>
  </si>
  <si>
    <t>Ensino</t>
  </si>
  <si>
    <t>Didático Pedagógico</t>
  </si>
  <si>
    <t>Atividades específicas de Serviço de Orientação Educacional, Serviço de Supervisão Pedagógica e Administração Escolar</t>
  </si>
  <si>
    <t>hora-atividade</t>
  </si>
  <si>
    <t>Pesquisa</t>
  </si>
  <si>
    <t>livro</t>
  </si>
  <si>
    <t>Texto integral em anais de congresso</t>
  </si>
  <si>
    <t>Resumo em anais de congresso</t>
  </si>
  <si>
    <t>resumo</t>
  </si>
  <si>
    <t>Artigo em periódico indexado</t>
  </si>
  <si>
    <t>artigo</t>
  </si>
  <si>
    <t>Artigo em periódico não indexado</t>
  </si>
  <si>
    <t>Nota breve em periódico indexado</t>
  </si>
  <si>
    <t>nota</t>
  </si>
  <si>
    <t>Nota breve em periódico não indexado</t>
  </si>
  <si>
    <t>Resenha em periódico</t>
  </si>
  <si>
    <t>resenha</t>
  </si>
  <si>
    <t>Projetos aprovados pelo Colegiado</t>
  </si>
  <si>
    <t>nº de projetos</t>
  </si>
  <si>
    <t>Relatórios anuais aprovados pelo Colegiado</t>
  </si>
  <si>
    <t>nº de relatórios</t>
  </si>
  <si>
    <t>Total de pontos a transportar</t>
  </si>
  <si>
    <t>Total        de          pontos</t>
  </si>
  <si>
    <t>Produção          (A)</t>
  </si>
  <si>
    <t>Transporte do total de pontos obtidos</t>
  </si>
  <si>
    <t>Orientação</t>
  </si>
  <si>
    <t>Tese de doutorado aprovada</t>
  </si>
  <si>
    <t>Tese de doutorado em andamento</t>
  </si>
  <si>
    <t>Tese</t>
  </si>
  <si>
    <t>Tese X ano</t>
  </si>
  <si>
    <t>dissertação</t>
  </si>
  <si>
    <t>trabalho</t>
  </si>
  <si>
    <t>banca</t>
  </si>
  <si>
    <t>Como conferencista</t>
  </si>
  <si>
    <t>Como palestrante comunicador</t>
  </si>
  <si>
    <t>Como debatedor</t>
  </si>
  <si>
    <t>Como ouvinte</t>
  </si>
  <si>
    <t>evento</t>
  </si>
  <si>
    <t>Extensão</t>
  </si>
  <si>
    <t>Docência em curso de extensão</t>
  </si>
  <si>
    <t>Projetos</t>
  </si>
  <si>
    <t>Projetos de extensão e consultorias sem caráter rotineiro</t>
  </si>
  <si>
    <t>hora</t>
  </si>
  <si>
    <t>Participação                      em                                Bancas</t>
  </si>
  <si>
    <t>Base          de              cálculo</t>
  </si>
  <si>
    <t>Formação</t>
  </si>
  <si>
    <t>ano</t>
  </si>
  <si>
    <t>cada 20h</t>
  </si>
  <si>
    <t>cada 5 h</t>
  </si>
  <si>
    <t>cada crédito</t>
  </si>
  <si>
    <t>Administração</t>
  </si>
  <si>
    <t>mês</t>
  </si>
  <si>
    <t>X</t>
  </si>
  <si>
    <t xml:space="preserve">NOME: </t>
  </si>
  <si>
    <t xml:space="preserve">Total de pontos </t>
  </si>
  <si>
    <t>capitulo</t>
  </si>
  <si>
    <t>Estagiário/ano</t>
  </si>
  <si>
    <t>Relatórios parciais aprovados pelo Colegiado</t>
  </si>
  <si>
    <t>organizador</t>
  </si>
  <si>
    <t>Presidente / Coordenador Geral</t>
  </si>
  <si>
    <t>dissertação                     X   ano</t>
  </si>
  <si>
    <t>Comissão de Estágio Probatório</t>
  </si>
  <si>
    <t>Participantes</t>
  </si>
  <si>
    <t>Doutorado e Mestrado</t>
  </si>
  <si>
    <t>hora aula semanal</t>
  </si>
  <si>
    <t>orientação X aluno</t>
  </si>
  <si>
    <r>
      <t>Qualificação de Mestrado, Monografia ou TCC</t>
    </r>
    <r>
      <rPr>
        <sz val="10"/>
        <rFont val="Helvetica"/>
        <family val="2"/>
      </rPr>
      <t/>
    </r>
  </si>
  <si>
    <t>Revisão de livro</t>
  </si>
  <si>
    <t>viagem**</t>
  </si>
  <si>
    <t>** Pontuação máxima de 3,00 pontos</t>
  </si>
  <si>
    <t>Portaria X semestres ou convocação</t>
  </si>
  <si>
    <t>TOTAL DE PONTOS</t>
  </si>
  <si>
    <t>20 HORAS</t>
  </si>
  <si>
    <t>Pontuação obtida em avaliações anteriores</t>
  </si>
  <si>
    <t>Autoria de livro</t>
  </si>
  <si>
    <t>Tradução de livro</t>
  </si>
  <si>
    <t>Organização de livro</t>
  </si>
  <si>
    <t>Capítulo de livro</t>
  </si>
  <si>
    <t>Fator          mutiplicador            (C)</t>
  </si>
  <si>
    <t>Dissertação de Mestrado concluída</t>
  </si>
  <si>
    <t>Dissertação de Mestrado em andamento</t>
  </si>
  <si>
    <t>Doutorado ou Concurso para Titular</t>
  </si>
  <si>
    <t>Organizador</t>
  </si>
  <si>
    <t>Presidente de Comissão ou Subcomissão</t>
  </si>
  <si>
    <t>Membro da Comissão Organizadora</t>
  </si>
  <si>
    <t>Produção técnico-científica, artística e cultural</t>
  </si>
  <si>
    <t>Unidade de conteúdo</t>
  </si>
  <si>
    <t>Especialização, Aperfeiçoamento e Oficinas</t>
  </si>
  <si>
    <t>Projetos de carater rotineiros, aprovados pelo Colegiado</t>
  </si>
  <si>
    <t>Créditos obtidos em Cursos de Graduação em área afim à do docente</t>
  </si>
  <si>
    <t>Reitor, Vice-Reitor, Diretor e Vice-Diretor de Centro, Colégio, NDI, Orgão Suplementar, Participação em Conselho ou Orgão Colegiado da própria UFSC (excluídos os membros natos) e outros cargos com carga horária (X) definida em documento legal.</t>
  </si>
  <si>
    <t>Período afastado exercendo atividade em orgão público</t>
  </si>
  <si>
    <t>DE/40 horas</t>
  </si>
  <si>
    <t>Atendimento de estagiários de Prática de Ensino</t>
  </si>
  <si>
    <t xml:space="preserve">Co-orientação de Tese </t>
  </si>
  <si>
    <t xml:space="preserve">Co-orientação de Dissertação </t>
  </si>
  <si>
    <t>Como coordenador de mesa</t>
  </si>
  <si>
    <t>Como expositor de painel e/ou poster</t>
  </si>
  <si>
    <t>Presidente de comissão ou sub comissão</t>
  </si>
  <si>
    <t>Membro da comissão organizadora</t>
  </si>
  <si>
    <t>Expositor; técnico ou representante</t>
  </si>
  <si>
    <t xml:space="preserve">Organização ou coordenação de viagem de estudo </t>
  </si>
  <si>
    <t>Indice de Qualidade                 (B)</t>
  </si>
  <si>
    <t>Total                   de                     pontos</t>
  </si>
  <si>
    <t>Período de afastamento para Pós-Doutorado, Doutorado ou Mestrado</t>
  </si>
  <si>
    <t>Curso de Especialização, Aperfeiçoamento e cursos de curta duração, com mínimo de 20 horas</t>
  </si>
  <si>
    <t>Cursos de curta duração com carga menor que 20 horas</t>
  </si>
  <si>
    <t>Participação em comissão delegada por  Ministério Federal ou Secretaria de Educação Estadual ou representação em organismo</t>
  </si>
  <si>
    <t>Indice de Qualidade                               (B)</t>
  </si>
  <si>
    <t>Total                  de                            pontos</t>
  </si>
  <si>
    <t>Base                       de                                cálculo</t>
  </si>
  <si>
    <t>Base                  de                      cálculo</t>
  </si>
  <si>
    <t>Indice de Qualidade                     (B)</t>
  </si>
  <si>
    <t>Pagina 2</t>
  </si>
  <si>
    <t>Fator          mutiplicador                (C)</t>
  </si>
  <si>
    <t>Pagina 3</t>
  </si>
  <si>
    <t>dissertação                     X  ano</t>
  </si>
  <si>
    <t>docente  X  ano</t>
  </si>
  <si>
    <t>artigo**</t>
  </si>
  <si>
    <t>** A produção deverá ser mutiplicada de acordo com o Qualis da Capes para Periódico Internacional : A=1; B=0,9; C=0,8 e para Periódico Nacional: A=0,7; B=0,6; C=0,5 e para Periódico Local A=0,4; B=0,3 e C=0,2</t>
  </si>
  <si>
    <t>Pagina 1</t>
  </si>
  <si>
    <t>EBTT</t>
  </si>
  <si>
    <t>Regime de Trabalho do docente (20h/40h ou DE)</t>
  </si>
  <si>
    <t>DE</t>
  </si>
  <si>
    <t>Índicice de Qualidade - IQ - Atribuído</t>
  </si>
  <si>
    <t>TABELA do MEMORIAL AVALIAÇÃO de DESEMPENHO - MAD</t>
  </si>
  <si>
    <t>Nº de Semestres Avaliados</t>
  </si>
  <si>
    <t>Produção                            (A)*</t>
  </si>
  <si>
    <t>Processo Seletivo Simplificado para professor substituto e de Progressão Funcional</t>
  </si>
  <si>
    <t>Produção A* - Computar o total da atividade no período sob avaliação. Ex: Docente ministrou 8 aulas em cada semestre avaliado, colocar o total, ou seja 32 aulas.</t>
  </si>
  <si>
    <t>o que exceder a 48 horas-aula*</t>
  </si>
  <si>
    <t>Orientação de tese, dissertação e monografia</t>
  </si>
  <si>
    <t>De curta duração</t>
  </si>
  <si>
    <t>CA</t>
  </si>
  <si>
    <t>NDI</t>
  </si>
  <si>
    <t>Nº de aulas semanais do docente nos 4 semestes avaliados (média de 12/semestre)</t>
  </si>
  <si>
    <t>Carga de Ensino no PAAD além das aulas normais</t>
  </si>
  <si>
    <t>Relatórios finais aprovados pelo Colegiado</t>
  </si>
  <si>
    <t>Classe D1</t>
  </si>
  <si>
    <t>Classe D2</t>
  </si>
  <si>
    <t>Classe D3</t>
  </si>
  <si>
    <t>Classe D4</t>
  </si>
  <si>
    <t>Atenção: Considerar a soma de cada atividade nos semestres sob avaliação*.</t>
  </si>
  <si>
    <t xml:space="preserve">* Ex: Foram ministradas 8 aulas por semestre - Quatro semestres sob avaliação= total de 32 aulas. </t>
  </si>
  <si>
    <t>Trabalho de Conclusão de Curso (TCC) e de Iniciação Científica</t>
  </si>
  <si>
    <t>Mestrado, Qualificação de Doutorado  ou Concurso para Professor Efetivo</t>
  </si>
  <si>
    <t>Participação em:              congressos,                 eventos técnico-científicos,                      palestras</t>
  </si>
  <si>
    <t>Participação em eventos:                      artísticos,                      esportivos, cuturais               afins à                   atividade                      do docente</t>
  </si>
  <si>
    <t>cada 20 horas</t>
  </si>
  <si>
    <t>cada 10 horas</t>
  </si>
  <si>
    <t>Créditos obtidos em Cursos de Mestrado e Doutorado em caso de insucesso (§ 2º art. 14) e pós-graduação sem afastamento</t>
  </si>
  <si>
    <r>
      <t>0,625 x  (X</t>
    </r>
    <r>
      <rPr>
        <sz val="9"/>
        <rFont val="Calibri"/>
        <family val="2"/>
        <scheme val="minor"/>
      </rPr>
      <t>)                   12</t>
    </r>
  </si>
  <si>
    <t>além das 80 horas-aulas</t>
  </si>
  <si>
    <t>Nº de aulas semanais do docente nos 4 semestes avaliados (média de 20/semestre)</t>
  </si>
  <si>
    <r>
      <t xml:space="preserve">até </t>
    </r>
    <r>
      <rPr>
        <b/>
        <sz val="8"/>
        <rFont val="Calibri"/>
        <family val="2"/>
        <scheme val="minor"/>
      </rPr>
      <t>48</t>
    </r>
    <r>
      <rPr>
        <sz val="8"/>
        <rFont val="Calibri"/>
        <family val="2"/>
        <scheme val="minor"/>
      </rPr>
      <t xml:space="preserve"> horas-aula</t>
    </r>
  </si>
  <si>
    <r>
      <t xml:space="preserve">até </t>
    </r>
    <r>
      <rPr>
        <b/>
        <sz val="8"/>
        <rFont val="Calibri"/>
        <family val="2"/>
        <scheme val="minor"/>
      </rPr>
      <t>80</t>
    </r>
    <r>
      <rPr>
        <sz val="8"/>
        <rFont val="Calibri"/>
        <family val="2"/>
        <scheme val="minor"/>
      </rPr>
      <t xml:space="preserve"> horas-aula</t>
    </r>
  </si>
  <si>
    <t>Compensação por períodos não avaliados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</si>
</sst>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</font>
    <font>
      <sz val="10"/>
      <name val="Helvetic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protection locked="0"/>
    </xf>
  </cellStyleXfs>
  <cellXfs count="206">
    <xf numFmtId="0" fontId="0" fillId="0" borderId="0" xfId="0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2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 hidden="1"/>
    </xf>
    <xf numFmtId="0" fontId="5" fillId="0" borderId="8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2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2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Fill="1" applyBorder="1" applyAlignment="1" applyProtection="1">
      <alignment horizontal="center" vertical="center" wrapText="1"/>
      <protection locked="0" hidden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" xfId="0" applyNumberFormat="1" applyFont="1" applyFill="1" applyBorder="1" applyAlignment="1" applyProtection="1">
      <alignment horizontal="center" vertical="center"/>
      <protection locked="0" hidden="1"/>
    </xf>
    <xf numFmtId="2" fontId="4" fillId="0" borderId="4" xfId="0" applyNumberFormat="1" applyFont="1" applyFill="1" applyBorder="1" applyAlignment="1" applyProtection="1">
      <alignment horizontal="center" vertical="center"/>
      <protection locked="0" hidden="1"/>
    </xf>
    <xf numFmtId="0" fontId="4" fillId="6" borderId="0" xfId="0" applyFont="1" applyFill="1" applyAlignment="1" applyProtection="1">
      <alignment vertical="center" wrapText="1"/>
      <protection locked="0"/>
    </xf>
    <xf numFmtId="2" fontId="4" fillId="0" borderId="7" xfId="0" applyNumberFormat="1" applyFont="1" applyFill="1" applyBorder="1" applyAlignment="1" applyProtection="1">
      <alignment horizontal="center" vertical="center"/>
      <protection locked="0" hidden="1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 hidden="1"/>
    </xf>
    <xf numFmtId="0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7" borderId="2" xfId="0" applyNumberFormat="1" applyFont="1" applyFill="1" applyBorder="1" applyAlignment="1" applyProtection="1">
      <alignment horizontal="center" vertical="center"/>
      <protection locked="0" hidden="1"/>
    </xf>
    <xf numFmtId="0" fontId="5" fillId="7" borderId="2" xfId="0" applyFont="1" applyFill="1" applyBorder="1" applyAlignment="1" applyProtection="1">
      <alignment horizontal="center" vertical="center" wrapText="1"/>
      <protection locked="0" hidden="1"/>
    </xf>
    <xf numFmtId="2" fontId="4" fillId="7" borderId="4" xfId="0" applyNumberFormat="1" applyFont="1" applyFill="1" applyBorder="1" applyAlignment="1" applyProtection="1">
      <alignment horizontal="center" vertical="center"/>
      <protection locked="0" hidden="1"/>
    </xf>
    <xf numFmtId="0" fontId="4" fillId="7" borderId="0" xfId="0" applyFont="1" applyFill="1" applyAlignment="1" applyProtection="1">
      <alignment vertical="center" wrapText="1"/>
      <protection locked="0"/>
    </xf>
    <xf numFmtId="0" fontId="4" fillId="7" borderId="9" xfId="0" applyFont="1" applyFill="1" applyBorder="1" applyAlignment="1" applyProtection="1">
      <alignment horizontal="center" vertical="center" wrapText="1"/>
      <protection locked="0"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  <protection locked="0"/>
    </xf>
    <xf numFmtId="2" fontId="2" fillId="2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center" wrapText="1"/>
      <protection locked="0"/>
    </xf>
    <xf numFmtId="2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2" fillId="7" borderId="2" xfId="0" applyFont="1" applyFill="1" applyBorder="1" applyAlignment="1" applyProtection="1">
      <alignment vertical="center" wrapText="1"/>
      <protection hidden="1"/>
    </xf>
    <xf numFmtId="0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7" borderId="2" xfId="0" applyNumberFormat="1" applyFont="1" applyFill="1" applyBorder="1" applyAlignment="1" applyProtection="1">
      <alignment horizontal="center" vertical="center" wrapText="1"/>
      <protection hidden="1"/>
    </xf>
    <xf numFmtId="2" fontId="2" fillId="7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Alignment="1">
      <alignment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2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2" fontId="3" fillId="3" borderId="9" xfId="0" applyNumberFormat="1" applyFont="1" applyFill="1" applyBorder="1" applyAlignment="1" applyProtection="1">
      <alignment horizontal="center" vertical="center" wrapText="1"/>
      <protection hidden="1"/>
    </xf>
    <xf numFmtId="2" fontId="3" fillId="3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2" fontId="2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  <protection locked="0"/>
    </xf>
    <xf numFmtId="2" fontId="2" fillId="0" borderId="0" xfId="0" applyNumberFormat="1" applyFont="1" applyBorder="1" applyAlignment="1">
      <alignment horizontal="center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 hidden="1"/>
    </xf>
    <xf numFmtId="2" fontId="4" fillId="7" borderId="47" xfId="0" applyNumberFormat="1" applyFont="1" applyFill="1" applyBorder="1" applyAlignment="1" applyProtection="1">
      <alignment horizontal="center" vertical="center"/>
      <protection locked="0" hidden="1"/>
    </xf>
    <xf numFmtId="2" fontId="4" fillId="7" borderId="3" xfId="0" applyNumberFormat="1" applyFont="1" applyFill="1" applyBorder="1" applyAlignment="1" applyProtection="1">
      <alignment horizontal="center" vertical="center"/>
      <protection locked="0" hidden="1"/>
    </xf>
    <xf numFmtId="0" fontId="4" fillId="7" borderId="2" xfId="0" applyFont="1" applyFill="1" applyBorder="1" applyAlignment="1" applyProtection="1">
      <alignment horizontal="left" vertical="center" wrapText="1"/>
      <protection locked="0" hidden="1"/>
    </xf>
    <xf numFmtId="0" fontId="4" fillId="7" borderId="45" xfId="0" applyFont="1" applyFill="1" applyBorder="1" applyAlignment="1" applyProtection="1">
      <alignment horizontal="center" vertical="center" wrapText="1"/>
      <protection locked="0"/>
    </xf>
    <xf numFmtId="0" fontId="4" fillId="7" borderId="46" xfId="0" applyFont="1" applyFill="1" applyBorder="1" applyAlignment="1" applyProtection="1">
      <alignment horizontal="center" vertical="center" wrapText="1"/>
      <protection locked="0"/>
    </xf>
    <xf numFmtId="0" fontId="4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9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9" xfId="0" applyNumberFormat="1" applyFont="1" applyFill="1" applyBorder="1" applyAlignment="1" applyProtection="1">
      <alignment horizontal="center" vertical="center" wrapText="1"/>
      <protection locked="0"/>
    </xf>
    <xf numFmtId="2" fontId="4" fillId="7" borderId="7" xfId="0" applyNumberFormat="1" applyFont="1" applyFill="1" applyBorder="1" applyAlignment="1" applyProtection="1">
      <alignment horizontal="center" vertical="center"/>
      <protection locked="0" hidden="1"/>
    </xf>
    <xf numFmtId="2" fontId="4" fillId="7" borderId="9" xfId="0" applyNumberFormat="1" applyFont="1" applyFill="1" applyBorder="1" applyAlignment="1" applyProtection="1">
      <alignment horizontal="center" vertical="center"/>
      <protection locked="0" hidden="1"/>
    </xf>
    <xf numFmtId="0" fontId="4" fillId="4" borderId="21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/>
      <protection locked="0" hidden="1"/>
    </xf>
    <xf numFmtId="0" fontId="4" fillId="2" borderId="21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/>
      <protection locked="0"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center" vertical="center"/>
      <protection locked="0" hidden="1"/>
    </xf>
    <xf numFmtId="0" fontId="4" fillId="2" borderId="11" xfId="0" applyFont="1" applyFill="1" applyBorder="1" applyAlignment="1" applyProtection="1">
      <alignment horizontal="center" vertical="center"/>
      <protection locked="0" hidden="1"/>
    </xf>
    <xf numFmtId="0" fontId="4" fillId="7" borderId="7" xfId="0" applyFont="1" applyFill="1" applyBorder="1" applyAlignment="1" applyProtection="1">
      <alignment horizontal="center" vertical="center" wrapText="1"/>
      <protection locked="0" hidden="1"/>
    </xf>
    <xf numFmtId="0" fontId="4" fillId="7" borderId="9" xfId="0" applyFont="1" applyFill="1" applyBorder="1" applyAlignment="1" applyProtection="1">
      <alignment horizontal="center" vertical="center" wrapText="1"/>
      <protection locked="0" hidden="1"/>
    </xf>
    <xf numFmtId="0" fontId="9" fillId="7" borderId="7" xfId="0" applyFont="1" applyFill="1" applyBorder="1" applyAlignment="1" applyProtection="1">
      <alignment horizontal="center" vertical="center" wrapText="1"/>
      <protection locked="0" hidden="1"/>
    </xf>
    <xf numFmtId="0" fontId="9" fillId="7" borderId="19" xfId="0" applyFont="1" applyFill="1" applyBorder="1" applyAlignment="1" applyProtection="1">
      <alignment horizontal="center" vertical="center" wrapText="1"/>
      <protection locked="0" hidden="1"/>
    </xf>
    <xf numFmtId="0" fontId="9" fillId="7" borderId="9" xfId="0" applyFont="1" applyFill="1" applyBorder="1" applyAlignment="1" applyProtection="1">
      <alignment horizontal="center" vertical="center" wrapText="1"/>
      <protection locked="0" hidden="1"/>
    </xf>
    <xf numFmtId="0" fontId="5" fillId="5" borderId="35" xfId="0" applyFont="1" applyFill="1" applyBorder="1" applyAlignment="1" applyProtection="1">
      <alignment horizontal="center" vertical="center" wrapText="1"/>
      <protection locked="0"/>
    </xf>
    <xf numFmtId="0" fontId="5" fillId="5" borderId="48" xfId="0" applyFont="1" applyFill="1" applyBorder="1" applyAlignment="1" applyProtection="1">
      <alignment horizontal="center" vertical="center" wrapText="1"/>
      <protection locked="0"/>
    </xf>
    <xf numFmtId="0" fontId="8" fillId="7" borderId="16" xfId="0" applyFont="1" applyFill="1" applyBorder="1" applyAlignment="1" applyProtection="1">
      <alignment horizontal="center" vertical="center" wrapText="1"/>
      <protection locked="0" hidden="1"/>
    </xf>
    <xf numFmtId="0" fontId="8" fillId="7" borderId="17" xfId="0" applyFont="1" applyFill="1" applyBorder="1" applyAlignment="1" applyProtection="1">
      <alignment horizontal="center" vertical="center" wrapText="1"/>
      <protection locked="0" hidden="1"/>
    </xf>
    <xf numFmtId="0" fontId="8" fillId="7" borderId="18" xfId="0" applyFont="1" applyFill="1" applyBorder="1" applyAlignment="1" applyProtection="1">
      <alignment horizontal="center" vertical="center" wrapText="1"/>
      <protection locked="0" hidden="1"/>
    </xf>
    <xf numFmtId="0" fontId="5" fillId="0" borderId="13" xfId="0" applyFont="1" applyFill="1" applyBorder="1" applyAlignment="1" applyProtection="1">
      <alignment horizontal="left" vertical="center" wrapText="1"/>
      <protection locked="0" hidden="1"/>
    </xf>
    <xf numFmtId="0" fontId="5" fillId="0" borderId="14" xfId="0" applyFont="1" applyFill="1" applyBorder="1" applyAlignment="1" applyProtection="1">
      <alignment horizontal="left" vertical="center" wrapText="1"/>
      <protection locked="0" hidden="1"/>
    </xf>
    <xf numFmtId="0" fontId="5" fillId="0" borderId="15" xfId="0" applyFont="1" applyFill="1" applyBorder="1" applyAlignment="1" applyProtection="1">
      <alignment horizontal="left" vertical="center" wrapText="1"/>
      <protection locked="0" hidden="1"/>
    </xf>
    <xf numFmtId="0" fontId="5" fillId="0" borderId="13" xfId="0" applyFont="1" applyFill="1" applyBorder="1" applyAlignment="1" applyProtection="1">
      <alignment horizontal="center" vertical="center" wrapText="1"/>
      <protection locked="0" hidden="1"/>
    </xf>
    <xf numFmtId="0" fontId="5" fillId="0" borderId="14" xfId="0" applyFont="1" applyFill="1" applyBorder="1" applyAlignment="1" applyProtection="1">
      <alignment horizontal="center" vertical="center" wrapText="1"/>
      <protection locked="0" hidden="1"/>
    </xf>
    <xf numFmtId="0" fontId="5" fillId="0" borderId="15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0" fontId="5" fillId="5" borderId="35" xfId="0" applyFont="1" applyFill="1" applyBorder="1" applyAlignment="1" applyProtection="1">
      <alignment horizontal="center" vertical="center" wrapText="1"/>
      <protection locked="0" hidden="1"/>
    </xf>
    <xf numFmtId="0" fontId="5" fillId="5" borderId="34" xfId="0" applyFont="1" applyFill="1" applyBorder="1" applyAlignment="1" applyProtection="1">
      <alignment horizontal="center" vertical="center" wrapText="1"/>
      <protection locked="0" hidden="1"/>
    </xf>
    <xf numFmtId="0" fontId="5" fillId="5" borderId="35" xfId="0" applyFont="1" applyFill="1" applyBorder="1" applyAlignment="1" applyProtection="1">
      <alignment horizontal="left" vertical="center" wrapText="1"/>
      <protection locked="0"/>
    </xf>
    <xf numFmtId="0" fontId="4" fillId="7" borderId="19" xfId="0" applyFont="1" applyFill="1" applyBorder="1" applyAlignment="1" applyProtection="1">
      <alignment horizontal="center" vertical="center" wrapText="1"/>
      <protection locked="0" hidden="1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 hidden="1"/>
    </xf>
    <xf numFmtId="0" fontId="5" fillId="3" borderId="24" xfId="0" applyFont="1" applyFill="1" applyBorder="1" applyAlignment="1" applyProtection="1">
      <alignment horizontal="center" vertical="center" wrapText="1"/>
      <protection locked="0" hidden="1"/>
    </xf>
    <xf numFmtId="0" fontId="5" fillId="3" borderId="6" xfId="0" applyFont="1" applyFill="1" applyBorder="1" applyAlignment="1" applyProtection="1">
      <alignment horizontal="center" vertical="center" wrapText="1"/>
      <protection locked="0" hidden="1"/>
    </xf>
    <xf numFmtId="0" fontId="5" fillId="3" borderId="25" xfId="0" applyFont="1" applyFill="1" applyBorder="1" applyAlignment="1" applyProtection="1">
      <alignment horizontal="center" vertical="center" wrapText="1"/>
      <protection locked="0" hidden="1"/>
    </xf>
    <xf numFmtId="2" fontId="4" fillId="0" borderId="26" xfId="0" applyNumberFormat="1" applyFont="1" applyFill="1" applyBorder="1" applyAlignment="1" applyProtection="1">
      <alignment horizontal="center" vertical="center"/>
      <protection locked="0" hidden="1"/>
    </xf>
    <xf numFmtId="2" fontId="4" fillId="0" borderId="27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16" xfId="0" applyFont="1" applyFill="1" applyBorder="1" applyAlignment="1" applyProtection="1">
      <alignment horizontal="center" vertical="center" wrapText="1"/>
      <protection locked="0" hidden="1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left" vertical="center" wrapText="1"/>
      <protection locked="0"/>
    </xf>
    <xf numFmtId="0" fontId="3" fillId="3" borderId="28" xfId="0" applyFont="1" applyFill="1" applyBorder="1" applyAlignment="1" applyProtection="1">
      <alignment vertical="center" wrapText="1"/>
      <protection hidden="1"/>
    </xf>
    <xf numFmtId="0" fontId="3" fillId="3" borderId="23" xfId="0" applyFont="1" applyFill="1" applyBorder="1" applyAlignment="1" applyProtection="1">
      <alignment vertical="center" wrapText="1"/>
      <protection hidden="1"/>
    </xf>
    <xf numFmtId="0" fontId="3" fillId="3" borderId="29" xfId="0" applyFont="1" applyFill="1" applyBorder="1" applyAlignment="1" applyProtection="1">
      <alignment vertical="center" wrapText="1"/>
      <protection hidden="1"/>
    </xf>
    <xf numFmtId="0" fontId="3" fillId="3" borderId="30" xfId="0" applyFont="1" applyFill="1" applyBorder="1" applyAlignment="1" applyProtection="1">
      <alignment vertical="center" wrapText="1"/>
      <protection hidden="1"/>
    </xf>
    <xf numFmtId="2" fontId="2" fillId="0" borderId="31" xfId="0" applyNumberFormat="1" applyFont="1" applyBorder="1" applyAlignment="1" applyProtection="1">
      <alignment horizontal="center" vertical="center" wrapText="1"/>
      <protection hidden="1"/>
    </xf>
    <xf numFmtId="2" fontId="2" fillId="0" borderId="32" xfId="0" applyNumberFormat="1" applyFont="1" applyBorder="1" applyAlignment="1" applyProtection="1">
      <alignment horizontal="center" vertical="center" wrapText="1"/>
      <protection hidden="1"/>
    </xf>
    <xf numFmtId="0" fontId="3" fillId="7" borderId="7" xfId="0" applyFont="1" applyFill="1" applyBorder="1" applyAlignment="1" applyProtection="1">
      <alignment horizontal="center" vertical="center" wrapText="1"/>
      <protection hidden="1"/>
    </xf>
    <xf numFmtId="0" fontId="3" fillId="7" borderId="19" xfId="0" applyFont="1" applyFill="1" applyBorder="1" applyAlignment="1" applyProtection="1">
      <alignment horizontal="center" vertical="center" wrapText="1"/>
      <protection hidden="1"/>
    </xf>
    <xf numFmtId="0" fontId="3" fillId="7" borderId="9" xfId="0" applyFont="1" applyFill="1" applyBorder="1" applyAlignment="1" applyProtection="1">
      <alignment horizontal="center" vertical="center" wrapText="1"/>
      <protection hidden="1"/>
    </xf>
    <xf numFmtId="0" fontId="2" fillId="7" borderId="33" xfId="0" applyFont="1" applyFill="1" applyBorder="1" applyAlignment="1" applyProtection="1">
      <alignment horizontal="left" vertical="center" wrapText="1"/>
      <protection hidden="1"/>
    </xf>
    <xf numFmtId="0" fontId="2" fillId="7" borderId="34" xfId="0" applyFont="1" applyFill="1" applyBorder="1" applyAlignment="1" applyProtection="1">
      <alignment horizontal="left" vertical="center" wrapText="1"/>
      <protection hidden="1"/>
    </xf>
    <xf numFmtId="0" fontId="3" fillId="7" borderId="33" xfId="0" applyFont="1" applyFill="1" applyBorder="1" applyAlignment="1" applyProtection="1">
      <alignment horizontal="left" vertical="center" wrapText="1"/>
      <protection hidden="1"/>
    </xf>
    <xf numFmtId="0" fontId="3" fillId="7" borderId="35" xfId="0" applyFont="1" applyFill="1" applyBorder="1" applyAlignment="1" applyProtection="1">
      <alignment horizontal="left" vertical="center" wrapText="1"/>
      <protection hidden="1"/>
    </xf>
    <xf numFmtId="0" fontId="3" fillId="7" borderId="34" xfId="0" applyFont="1" applyFill="1" applyBorder="1" applyAlignment="1" applyProtection="1">
      <alignment horizontal="left" vertical="center" wrapText="1"/>
      <protection hidden="1"/>
    </xf>
    <xf numFmtId="0" fontId="2" fillId="7" borderId="7" xfId="0" applyFont="1" applyFill="1" applyBorder="1" applyAlignment="1" applyProtection="1">
      <alignment horizontal="center" vertical="center" wrapText="1"/>
      <protection hidden="1"/>
    </xf>
    <xf numFmtId="0" fontId="2" fillId="7" borderId="19" xfId="0" applyFont="1" applyFill="1" applyBorder="1" applyAlignment="1" applyProtection="1">
      <alignment horizontal="center" vertical="center" wrapText="1"/>
      <protection hidden="1"/>
    </xf>
    <xf numFmtId="0" fontId="2" fillId="7" borderId="9" xfId="0" applyFont="1" applyFill="1" applyBorder="1" applyAlignment="1" applyProtection="1">
      <alignment horizontal="center" vertical="center" wrapText="1"/>
      <protection hidden="1"/>
    </xf>
    <xf numFmtId="2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37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34" xfId="0" applyFont="1" applyFill="1" applyBorder="1" applyAlignment="1" applyProtection="1">
      <alignment horizontal="left" vertical="center" wrapText="1"/>
      <protection hidden="1"/>
    </xf>
    <xf numFmtId="0" fontId="3" fillId="3" borderId="1" xfId="0" applyFont="1" applyFill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10" fillId="3" borderId="1" xfId="0" applyFont="1" applyFill="1" applyBorder="1" applyAlignment="1" applyProtection="1">
      <alignment vertical="center" wrapText="1"/>
      <protection hidden="1"/>
    </xf>
    <xf numFmtId="0" fontId="3" fillId="3" borderId="2" xfId="0" applyFont="1" applyFill="1" applyBorder="1" applyAlignment="1" applyProtection="1">
      <alignment vertical="center" wrapText="1"/>
      <protection hidden="1"/>
    </xf>
    <xf numFmtId="0" fontId="3" fillId="7" borderId="2" xfId="0" applyFont="1" applyFill="1" applyBorder="1" applyAlignment="1" applyProtection="1">
      <alignment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2" fillId="2" borderId="33" xfId="0" applyFont="1" applyFill="1" applyBorder="1" applyAlignment="1" applyProtection="1">
      <alignment horizontal="left" vertical="center" wrapText="1"/>
      <protection hidden="1"/>
    </xf>
    <xf numFmtId="0" fontId="2" fillId="2" borderId="34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left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2" fontId="3" fillId="0" borderId="38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6" xfId="0" applyFont="1" applyFill="1" applyBorder="1" applyAlignment="1" applyProtection="1">
      <alignment horizontal="center" vertical="center" textRotation="255" wrapText="1"/>
      <protection hidden="1"/>
    </xf>
    <xf numFmtId="0" fontId="10" fillId="3" borderId="17" xfId="0" applyFont="1" applyFill="1" applyBorder="1" applyAlignment="1" applyProtection="1">
      <alignment horizontal="center" vertical="center" textRotation="255" wrapText="1"/>
      <protection hidden="1"/>
    </xf>
    <xf numFmtId="0" fontId="10" fillId="3" borderId="18" xfId="0" applyFont="1" applyFill="1" applyBorder="1" applyAlignment="1" applyProtection="1">
      <alignment horizontal="center" vertical="center" textRotation="255" wrapText="1"/>
      <protection hidden="1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vertical="center" wrapText="1"/>
      <protection hidden="1"/>
    </xf>
    <xf numFmtId="0" fontId="2" fillId="0" borderId="34" xfId="0" applyFont="1" applyFill="1" applyBorder="1" applyAlignment="1" applyProtection="1">
      <alignment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left" vertical="center" wrapText="1"/>
      <protection hidden="1"/>
    </xf>
    <xf numFmtId="0" fontId="2" fillId="0" borderId="34" xfId="0" applyFont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horizontal="center" vertical="center" wrapText="1"/>
      <protection hidden="1"/>
    </xf>
    <xf numFmtId="2" fontId="2" fillId="0" borderId="41" xfId="0" applyNumberFormat="1" applyFont="1" applyBorder="1" applyAlignment="1" applyProtection="1">
      <alignment horizontal="center" vertical="center" wrapText="1"/>
      <protection hidden="1"/>
    </xf>
    <xf numFmtId="2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26" xfId="0" applyNumberFormat="1" applyFont="1" applyFill="1" applyBorder="1" applyAlignment="1" applyProtection="1">
      <alignment horizontal="center" vertical="center" wrapText="1"/>
      <protection locked="0"/>
    </xf>
    <xf numFmtId="2" fontId="7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hidden="1"/>
    </xf>
    <xf numFmtId="0" fontId="3" fillId="3" borderId="29" xfId="0" applyFont="1" applyFill="1" applyBorder="1" applyAlignment="1" applyProtection="1">
      <alignment horizontal="center" vertical="center" wrapText="1"/>
      <protection hidden="1"/>
    </xf>
    <xf numFmtId="0" fontId="3" fillId="3" borderId="30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topLeftCell="A22" zoomScaleNormal="75" zoomScaleSheetLayoutView="75" workbookViewId="0">
      <selection activeCell="A19" sqref="A19:A33"/>
    </sheetView>
  </sheetViews>
  <sheetFormatPr defaultColWidth="9.140625" defaultRowHeight="11.25"/>
  <cols>
    <col min="1" max="1" width="13.28515625" style="1" customWidth="1"/>
    <col min="2" max="2" width="14.5703125" style="1" customWidth="1"/>
    <col min="3" max="3" width="20.28515625" style="1" customWidth="1"/>
    <col min="4" max="4" width="14" style="2" customWidth="1"/>
    <col min="5" max="5" width="9.28515625" style="2" customWidth="1"/>
    <col min="6" max="6" width="9.85546875" style="2" customWidth="1"/>
    <col min="7" max="7" width="12" style="21" customWidth="1"/>
    <col min="8" max="8" width="8" style="21" customWidth="1"/>
    <col min="9" max="9" width="9.140625" style="1"/>
    <col min="10" max="16384" width="9.140625" style="4"/>
  </cols>
  <sheetData>
    <row r="1" spans="1:9" ht="12" thickBot="1">
      <c r="G1" s="3" t="s">
        <v>123</v>
      </c>
      <c r="H1" s="3"/>
    </row>
    <row r="2" spans="1:9">
      <c r="A2" s="87" t="s">
        <v>0</v>
      </c>
      <c r="B2" s="88"/>
      <c r="C2" s="88"/>
      <c r="D2" s="88"/>
      <c r="E2" s="88"/>
      <c r="F2" s="88"/>
      <c r="G2" s="88"/>
      <c r="H2" s="89"/>
    </row>
    <row r="3" spans="1:9">
      <c r="A3" s="90" t="s">
        <v>128</v>
      </c>
      <c r="B3" s="91"/>
      <c r="C3" s="91"/>
      <c r="D3" s="91"/>
      <c r="E3" s="91"/>
      <c r="F3" s="91"/>
      <c r="G3" s="91"/>
      <c r="H3" s="92"/>
    </row>
    <row r="4" spans="1:9">
      <c r="A4" s="90" t="s">
        <v>124</v>
      </c>
      <c r="B4" s="91"/>
      <c r="C4" s="91"/>
      <c r="D4" s="91"/>
      <c r="E4" s="91"/>
      <c r="F4" s="91"/>
      <c r="G4" s="91"/>
      <c r="H4" s="92"/>
    </row>
    <row r="5" spans="1:9" ht="12" thickBot="1">
      <c r="A5" s="90" t="s">
        <v>1</v>
      </c>
      <c r="B5" s="91"/>
      <c r="C5" s="91"/>
      <c r="D5" s="91"/>
      <c r="E5" s="91"/>
      <c r="F5" s="91"/>
      <c r="G5" s="91"/>
      <c r="H5" s="92"/>
    </row>
    <row r="6" spans="1:9" s="8" customFormat="1" ht="27.6" customHeight="1">
      <c r="A6" s="5" t="s">
        <v>56</v>
      </c>
      <c r="B6" s="103"/>
      <c r="C6" s="104"/>
      <c r="D6" s="105"/>
      <c r="E6" s="106" t="s">
        <v>125</v>
      </c>
      <c r="F6" s="107"/>
      <c r="G6" s="108"/>
      <c r="H6" s="6" t="s">
        <v>126</v>
      </c>
      <c r="I6" s="7"/>
    </row>
    <row r="7" spans="1:9" s="8" customFormat="1" ht="13.9" customHeight="1">
      <c r="A7" s="113" t="s">
        <v>129</v>
      </c>
      <c r="B7" s="113"/>
      <c r="C7" s="9"/>
      <c r="D7" s="111" t="s">
        <v>127</v>
      </c>
      <c r="E7" s="111"/>
      <c r="F7" s="111"/>
      <c r="G7" s="112"/>
      <c r="H7" s="10"/>
      <c r="I7" s="7"/>
    </row>
    <row r="8" spans="1:9" s="8" customFormat="1" ht="13.9" customHeight="1">
      <c r="A8" s="98" t="s">
        <v>145</v>
      </c>
      <c r="B8" s="98"/>
      <c r="C8" s="98"/>
      <c r="D8" s="98"/>
      <c r="E8" s="98"/>
      <c r="F8" s="98"/>
      <c r="G8" s="98"/>
      <c r="H8" s="99"/>
      <c r="I8" s="7"/>
    </row>
    <row r="9" spans="1:9" s="8" customFormat="1" ht="39" customHeight="1">
      <c r="A9" s="109" t="s">
        <v>2</v>
      </c>
      <c r="B9" s="110"/>
      <c r="C9" s="110"/>
      <c r="D9" s="11" t="s">
        <v>114</v>
      </c>
      <c r="E9" s="11" t="s">
        <v>130</v>
      </c>
      <c r="F9" s="11" t="s">
        <v>115</v>
      </c>
      <c r="G9" s="12" t="s">
        <v>81</v>
      </c>
      <c r="H9" s="13" t="s">
        <v>25</v>
      </c>
      <c r="I9" s="7"/>
    </row>
    <row r="10" spans="1:9" s="28" customFormat="1" ht="39" customHeight="1">
      <c r="A10" s="100" t="s">
        <v>3</v>
      </c>
      <c r="B10" s="95" t="s">
        <v>136</v>
      </c>
      <c r="C10" s="93" t="s">
        <v>138</v>
      </c>
      <c r="D10" s="22" t="s">
        <v>157</v>
      </c>
      <c r="E10" s="26"/>
      <c r="F10" s="24">
        <f xml:space="preserve"> H7</f>
        <v>0</v>
      </c>
      <c r="G10" s="25">
        <v>0.5</v>
      </c>
      <c r="H10" s="27">
        <f t="shared" ref="H10:H33" si="0">(E10*G10)*F10</f>
        <v>0</v>
      </c>
    </row>
    <row r="11" spans="1:9" s="28" customFormat="1" ht="39" customHeight="1">
      <c r="A11" s="101"/>
      <c r="B11" s="96"/>
      <c r="C11" s="94"/>
      <c r="D11" s="22" t="s">
        <v>133</v>
      </c>
      <c r="E11" s="26"/>
      <c r="F11" s="24">
        <f xml:space="preserve"> H7</f>
        <v>0</v>
      </c>
      <c r="G11" s="25">
        <v>0.7</v>
      </c>
      <c r="H11" s="27">
        <f t="shared" si="0"/>
        <v>0</v>
      </c>
    </row>
    <row r="12" spans="1:9" s="28" customFormat="1" ht="39" customHeight="1">
      <c r="A12" s="101"/>
      <c r="B12" s="97"/>
      <c r="D12" s="22" t="s">
        <v>139</v>
      </c>
      <c r="E12" s="26"/>
      <c r="F12" s="24">
        <f xml:space="preserve"> H7</f>
        <v>0</v>
      </c>
      <c r="G12" s="25">
        <v>0.5</v>
      </c>
      <c r="H12" s="27">
        <f t="shared" si="0"/>
        <v>0</v>
      </c>
    </row>
    <row r="13" spans="1:9" s="28" customFormat="1" ht="31.9" customHeight="1">
      <c r="A13" s="101"/>
      <c r="B13" s="95" t="s">
        <v>137</v>
      </c>
      <c r="C13" s="93" t="s">
        <v>156</v>
      </c>
      <c r="D13" s="76" t="s">
        <v>158</v>
      </c>
      <c r="E13" s="78"/>
      <c r="F13" s="80">
        <f xml:space="preserve"> H7</f>
        <v>0</v>
      </c>
      <c r="G13" s="82">
        <v>0.5</v>
      </c>
      <c r="H13" s="73">
        <f t="shared" si="0"/>
        <v>0</v>
      </c>
    </row>
    <row r="14" spans="1:9" s="28" customFormat="1" ht="11.45" customHeight="1">
      <c r="A14" s="101"/>
      <c r="B14" s="96"/>
      <c r="C14" s="114"/>
      <c r="D14" s="77"/>
      <c r="E14" s="79"/>
      <c r="F14" s="81"/>
      <c r="G14" s="83"/>
      <c r="H14" s="74"/>
    </row>
    <row r="15" spans="1:9" s="28" customFormat="1" ht="67.5" customHeight="1">
      <c r="A15" s="101"/>
      <c r="B15" s="96"/>
      <c r="C15" s="94"/>
      <c r="D15" s="22" t="s">
        <v>155</v>
      </c>
      <c r="E15" s="23"/>
      <c r="F15" s="24">
        <f>H7</f>
        <v>0</v>
      </c>
      <c r="G15" s="25">
        <v>0.2</v>
      </c>
      <c r="H15" s="27">
        <f t="shared" si="0"/>
        <v>0</v>
      </c>
    </row>
    <row r="16" spans="1:9" s="28" customFormat="1" ht="36" customHeight="1">
      <c r="A16" s="101"/>
      <c r="B16" s="97"/>
      <c r="C16" s="29"/>
      <c r="D16" s="22" t="s">
        <v>139</v>
      </c>
      <c r="E16" s="23"/>
      <c r="F16" s="24">
        <f>H7</f>
        <v>0</v>
      </c>
      <c r="G16" s="25">
        <v>0.5</v>
      </c>
      <c r="H16" s="27"/>
    </row>
    <row r="17" spans="1:9" s="28" customFormat="1" ht="26.25" customHeight="1">
      <c r="A17" s="102"/>
      <c r="B17" s="75" t="s">
        <v>96</v>
      </c>
      <c r="C17" s="75"/>
      <c r="D17" s="22" t="s">
        <v>59</v>
      </c>
      <c r="E17" s="23"/>
      <c r="F17" s="24">
        <f>H7</f>
        <v>0</v>
      </c>
      <c r="G17" s="25">
        <v>0.1</v>
      </c>
      <c r="H17" s="27">
        <f t="shared" si="0"/>
        <v>0</v>
      </c>
    </row>
    <row r="18" spans="1:9" s="28" customFormat="1" ht="54" customHeight="1">
      <c r="A18" s="72" t="s">
        <v>4</v>
      </c>
      <c r="B18" s="75" t="s">
        <v>5</v>
      </c>
      <c r="C18" s="75"/>
      <c r="D18" s="22" t="s">
        <v>6</v>
      </c>
      <c r="E18" s="23"/>
      <c r="F18" s="24">
        <f>H7</f>
        <v>0</v>
      </c>
      <c r="G18" s="25">
        <v>0.25</v>
      </c>
      <c r="H18" s="27">
        <f t="shared" si="0"/>
        <v>0</v>
      </c>
    </row>
    <row r="19" spans="1:9" s="19" customFormat="1" ht="16.5" customHeight="1">
      <c r="A19" s="122" t="s">
        <v>7</v>
      </c>
      <c r="B19" s="75" t="s">
        <v>77</v>
      </c>
      <c r="C19" s="75"/>
      <c r="D19" s="22" t="s">
        <v>8</v>
      </c>
      <c r="E19" s="23"/>
      <c r="F19" s="24">
        <f>H7</f>
        <v>0</v>
      </c>
      <c r="G19" s="25">
        <v>8</v>
      </c>
      <c r="H19" s="27">
        <f t="shared" si="0"/>
        <v>0</v>
      </c>
    </row>
    <row r="20" spans="1:9" s="8" customFormat="1" ht="16.5" customHeight="1">
      <c r="A20" s="123"/>
      <c r="B20" s="75" t="s">
        <v>70</v>
      </c>
      <c r="C20" s="75"/>
      <c r="D20" s="22" t="s">
        <v>8</v>
      </c>
      <c r="E20" s="23"/>
      <c r="F20" s="24">
        <f>H7</f>
        <v>0</v>
      </c>
      <c r="G20" s="25">
        <v>3</v>
      </c>
      <c r="H20" s="18">
        <f t="shared" si="0"/>
        <v>0</v>
      </c>
      <c r="I20" s="7"/>
    </row>
    <row r="21" spans="1:9" s="8" customFormat="1" ht="16.5" customHeight="1">
      <c r="A21" s="123"/>
      <c r="B21" s="75" t="s">
        <v>78</v>
      </c>
      <c r="C21" s="75"/>
      <c r="D21" s="22" t="s">
        <v>8</v>
      </c>
      <c r="E21" s="23"/>
      <c r="F21" s="24">
        <f>H7</f>
        <v>0</v>
      </c>
      <c r="G21" s="25">
        <v>3</v>
      </c>
      <c r="H21" s="18">
        <f t="shared" si="0"/>
        <v>0</v>
      </c>
      <c r="I21" s="7"/>
    </row>
    <row r="22" spans="1:9" s="8" customFormat="1" ht="16.5" customHeight="1">
      <c r="A22" s="123"/>
      <c r="B22" s="75" t="s">
        <v>79</v>
      </c>
      <c r="C22" s="75"/>
      <c r="D22" s="22" t="s">
        <v>8</v>
      </c>
      <c r="E22" s="23"/>
      <c r="F22" s="24">
        <f>H7</f>
        <v>0</v>
      </c>
      <c r="G22" s="25">
        <v>3</v>
      </c>
      <c r="H22" s="18">
        <f t="shared" si="0"/>
        <v>0</v>
      </c>
      <c r="I22" s="7"/>
    </row>
    <row r="23" spans="1:9" s="8" customFormat="1" ht="16.5" customHeight="1">
      <c r="A23" s="123"/>
      <c r="B23" s="75" t="s">
        <v>80</v>
      </c>
      <c r="C23" s="75"/>
      <c r="D23" s="22" t="s">
        <v>58</v>
      </c>
      <c r="E23" s="23"/>
      <c r="F23" s="24">
        <f>H7</f>
        <v>0</v>
      </c>
      <c r="G23" s="25">
        <v>2.5</v>
      </c>
      <c r="H23" s="18">
        <f t="shared" si="0"/>
        <v>0</v>
      </c>
      <c r="I23" s="7"/>
    </row>
    <row r="24" spans="1:9" s="8" customFormat="1" ht="16.5" customHeight="1">
      <c r="A24" s="123"/>
      <c r="B24" s="75" t="s">
        <v>9</v>
      </c>
      <c r="C24" s="75"/>
      <c r="D24" s="22" t="s">
        <v>13</v>
      </c>
      <c r="E24" s="23"/>
      <c r="F24" s="24">
        <f>H7</f>
        <v>0</v>
      </c>
      <c r="G24" s="25">
        <v>2.5</v>
      </c>
      <c r="H24" s="18">
        <f t="shared" si="0"/>
        <v>0</v>
      </c>
      <c r="I24" s="7"/>
    </row>
    <row r="25" spans="1:9" s="8" customFormat="1" ht="16.5" customHeight="1">
      <c r="A25" s="123"/>
      <c r="B25" s="75" t="s">
        <v>10</v>
      </c>
      <c r="C25" s="75"/>
      <c r="D25" s="22" t="s">
        <v>11</v>
      </c>
      <c r="E25" s="23"/>
      <c r="F25" s="24">
        <f>H7</f>
        <v>0</v>
      </c>
      <c r="G25" s="25">
        <v>0.5</v>
      </c>
      <c r="H25" s="18">
        <f t="shared" si="0"/>
        <v>0</v>
      </c>
      <c r="I25" s="7"/>
    </row>
    <row r="26" spans="1:9" s="8" customFormat="1" ht="16.5" customHeight="1">
      <c r="A26" s="123"/>
      <c r="B26" s="86" t="s">
        <v>12</v>
      </c>
      <c r="C26" s="86"/>
      <c r="D26" s="14" t="s">
        <v>121</v>
      </c>
      <c r="E26" s="15"/>
      <c r="F26" s="24">
        <f>H7</f>
        <v>0</v>
      </c>
      <c r="G26" s="17">
        <v>5</v>
      </c>
      <c r="H26" s="18">
        <f t="shared" si="0"/>
        <v>0</v>
      </c>
      <c r="I26" s="7"/>
    </row>
    <row r="27" spans="1:9" s="8" customFormat="1" ht="16.5" customHeight="1">
      <c r="A27" s="123"/>
      <c r="B27" s="86" t="s">
        <v>14</v>
      </c>
      <c r="C27" s="86"/>
      <c r="D27" s="14" t="s">
        <v>13</v>
      </c>
      <c r="E27" s="15"/>
      <c r="F27" s="24">
        <f>H7</f>
        <v>0</v>
      </c>
      <c r="G27" s="17">
        <v>1.5</v>
      </c>
      <c r="H27" s="18">
        <f t="shared" si="0"/>
        <v>0</v>
      </c>
      <c r="I27" s="7"/>
    </row>
    <row r="28" spans="1:9" s="8" customFormat="1" ht="16.5" customHeight="1">
      <c r="A28" s="123"/>
      <c r="B28" s="86" t="s">
        <v>15</v>
      </c>
      <c r="C28" s="86"/>
      <c r="D28" s="14" t="s">
        <v>16</v>
      </c>
      <c r="E28" s="15"/>
      <c r="F28" s="24">
        <f>H7</f>
        <v>0</v>
      </c>
      <c r="G28" s="17">
        <v>1.5</v>
      </c>
      <c r="H28" s="18">
        <f t="shared" si="0"/>
        <v>0</v>
      </c>
      <c r="I28" s="7"/>
    </row>
    <row r="29" spans="1:9" s="8" customFormat="1" ht="16.5" customHeight="1">
      <c r="A29" s="123"/>
      <c r="B29" s="86" t="s">
        <v>17</v>
      </c>
      <c r="C29" s="86"/>
      <c r="D29" s="14" t="s">
        <v>16</v>
      </c>
      <c r="E29" s="15"/>
      <c r="F29" s="24">
        <f>H7</f>
        <v>0</v>
      </c>
      <c r="G29" s="17">
        <v>0.5</v>
      </c>
      <c r="H29" s="18">
        <f t="shared" si="0"/>
        <v>0</v>
      </c>
      <c r="I29" s="7"/>
    </row>
    <row r="30" spans="1:9" s="8" customFormat="1" ht="16.5" customHeight="1">
      <c r="A30" s="123"/>
      <c r="B30" s="86" t="s">
        <v>18</v>
      </c>
      <c r="C30" s="86"/>
      <c r="D30" s="14" t="s">
        <v>19</v>
      </c>
      <c r="E30" s="15"/>
      <c r="F30" s="24">
        <f>H7</f>
        <v>0</v>
      </c>
      <c r="G30" s="17">
        <v>0.5</v>
      </c>
      <c r="H30" s="18">
        <f t="shared" si="0"/>
        <v>0</v>
      </c>
      <c r="I30" s="7"/>
    </row>
    <row r="31" spans="1:9" s="8" customFormat="1" ht="18.75" customHeight="1">
      <c r="A31" s="123"/>
      <c r="B31" s="86" t="s">
        <v>20</v>
      </c>
      <c r="C31" s="86"/>
      <c r="D31" s="14" t="s">
        <v>21</v>
      </c>
      <c r="E31" s="15"/>
      <c r="F31" s="24">
        <f>H7</f>
        <v>0</v>
      </c>
      <c r="G31" s="17">
        <v>0.1</v>
      </c>
      <c r="H31" s="18">
        <f t="shared" si="0"/>
        <v>0</v>
      </c>
      <c r="I31" s="7"/>
    </row>
    <row r="32" spans="1:9" s="8" customFormat="1" ht="28.5" customHeight="1">
      <c r="A32" s="123"/>
      <c r="B32" s="86" t="s">
        <v>60</v>
      </c>
      <c r="C32" s="86"/>
      <c r="D32" s="14" t="s">
        <v>23</v>
      </c>
      <c r="E32" s="15"/>
      <c r="F32" s="24">
        <f>H7</f>
        <v>0</v>
      </c>
      <c r="G32" s="20">
        <v>0.4</v>
      </c>
      <c r="H32" s="18">
        <f t="shared" si="0"/>
        <v>0</v>
      </c>
      <c r="I32" s="7"/>
    </row>
    <row r="33" spans="1:9" s="8" customFormat="1" ht="28.5" customHeight="1" thickBot="1">
      <c r="A33" s="124"/>
      <c r="B33" s="86" t="s">
        <v>140</v>
      </c>
      <c r="C33" s="86"/>
      <c r="D33" s="14" t="s">
        <v>23</v>
      </c>
      <c r="E33" s="15"/>
      <c r="F33" s="16">
        <f>H7</f>
        <v>0</v>
      </c>
      <c r="G33" s="20">
        <v>0.5</v>
      </c>
      <c r="H33" s="18">
        <f t="shared" si="0"/>
        <v>0</v>
      </c>
      <c r="I33" s="7"/>
    </row>
    <row r="34" spans="1:9" s="8" customFormat="1" ht="33" customHeight="1" thickBot="1">
      <c r="A34" s="117" t="s">
        <v>24</v>
      </c>
      <c r="B34" s="118"/>
      <c r="C34" s="118"/>
      <c r="D34" s="118"/>
      <c r="E34" s="118"/>
      <c r="F34" s="119"/>
      <c r="G34" s="120">
        <f>SUM(H10:H33)</f>
        <v>0</v>
      </c>
      <c r="H34" s="121"/>
      <c r="I34" s="7"/>
    </row>
    <row r="35" spans="1:9">
      <c r="A35" s="116" t="s">
        <v>146</v>
      </c>
      <c r="B35" s="116"/>
      <c r="C35" s="116"/>
      <c r="D35" s="116"/>
      <c r="E35" s="116"/>
      <c r="F35" s="116"/>
      <c r="G35" s="116"/>
      <c r="H35" s="116"/>
    </row>
    <row r="36" spans="1:9" ht="38.25" customHeight="1" thickBot="1">
      <c r="A36" s="115" t="s">
        <v>122</v>
      </c>
      <c r="B36" s="115"/>
      <c r="C36" s="115"/>
      <c r="D36" s="115"/>
      <c r="E36" s="115"/>
      <c r="F36" s="115"/>
      <c r="G36" s="115"/>
      <c r="H36" s="115"/>
    </row>
    <row r="37" spans="1:9" s="1" customFormat="1">
      <c r="A37" s="84" t="s">
        <v>132</v>
      </c>
      <c r="B37" s="84"/>
      <c r="C37" s="84"/>
      <c r="D37" s="84"/>
      <c r="E37" s="84"/>
      <c r="F37" s="84"/>
      <c r="G37" s="84"/>
      <c r="H37" s="84"/>
    </row>
    <row r="38" spans="1:9" s="1" customFormat="1">
      <c r="A38" s="85"/>
      <c r="B38" s="85"/>
      <c r="C38" s="85"/>
      <c r="D38" s="85"/>
      <c r="E38" s="85"/>
      <c r="F38" s="85"/>
      <c r="G38" s="85"/>
      <c r="H38" s="85"/>
    </row>
    <row r="39" spans="1:9" s="1" customFormat="1">
      <c r="D39" s="2"/>
      <c r="E39" s="2"/>
      <c r="F39" s="2"/>
      <c r="G39" s="21"/>
      <c r="H39" s="21"/>
    </row>
    <row r="40" spans="1:9" s="1" customFormat="1">
      <c r="D40" s="2"/>
      <c r="E40" s="2"/>
      <c r="F40" s="2"/>
      <c r="G40" s="21"/>
      <c r="H40" s="21"/>
    </row>
    <row r="41" spans="1:9" s="1" customFormat="1">
      <c r="D41" s="2"/>
      <c r="E41" s="2"/>
      <c r="F41" s="2"/>
      <c r="G41" s="21"/>
      <c r="H41" s="21"/>
    </row>
    <row r="42" spans="1:9" s="1" customFormat="1">
      <c r="D42" s="2"/>
      <c r="E42" s="2"/>
      <c r="F42" s="2"/>
      <c r="G42" s="21"/>
      <c r="H42" s="21"/>
    </row>
    <row r="43" spans="1:9" s="1" customFormat="1">
      <c r="D43" s="2"/>
      <c r="E43" s="2"/>
      <c r="F43" s="2"/>
      <c r="G43" s="21"/>
      <c r="H43" s="21"/>
    </row>
    <row r="44" spans="1:9" s="1" customFormat="1">
      <c r="D44" s="2"/>
      <c r="E44" s="2"/>
      <c r="F44" s="2"/>
      <c r="G44" s="21"/>
      <c r="H44" s="21"/>
    </row>
    <row r="45" spans="1:9" s="1" customFormat="1">
      <c r="D45" s="2"/>
      <c r="E45" s="2"/>
      <c r="F45" s="2"/>
      <c r="G45" s="21"/>
      <c r="H45" s="21"/>
    </row>
    <row r="46" spans="1:9" s="1" customFormat="1">
      <c r="D46" s="2"/>
      <c r="E46" s="2"/>
      <c r="F46" s="2"/>
      <c r="G46" s="21"/>
      <c r="H46" s="21"/>
    </row>
    <row r="47" spans="1:9" s="1" customFormat="1">
      <c r="D47" s="2"/>
      <c r="E47" s="2"/>
      <c r="F47" s="2"/>
      <c r="G47" s="21"/>
      <c r="H47" s="21"/>
    </row>
    <row r="48" spans="1:9" s="1" customFormat="1">
      <c r="D48" s="2"/>
      <c r="E48" s="2"/>
      <c r="F48" s="2"/>
      <c r="G48" s="21"/>
      <c r="H48" s="21"/>
    </row>
  </sheetData>
  <mergeCells count="43">
    <mergeCell ref="B22:C22"/>
    <mergeCell ref="B23:C23"/>
    <mergeCell ref="B32:C32"/>
    <mergeCell ref="B31:C31"/>
    <mergeCell ref="B19:C19"/>
    <mergeCell ref="A2:H2"/>
    <mergeCell ref="A3:H3"/>
    <mergeCell ref="A4:H4"/>
    <mergeCell ref="A5:H5"/>
    <mergeCell ref="C10:C11"/>
    <mergeCell ref="B10:B12"/>
    <mergeCell ref="A8:H8"/>
    <mergeCell ref="A10:A17"/>
    <mergeCell ref="B6:D6"/>
    <mergeCell ref="E6:G6"/>
    <mergeCell ref="A9:C9"/>
    <mergeCell ref="D7:G7"/>
    <mergeCell ref="A7:B7"/>
    <mergeCell ref="C13:C15"/>
    <mergeCell ref="B13:B16"/>
    <mergeCell ref="B17:C17"/>
    <mergeCell ref="A37:H38"/>
    <mergeCell ref="B25:C25"/>
    <mergeCell ref="B26:C26"/>
    <mergeCell ref="B27:C27"/>
    <mergeCell ref="B20:C20"/>
    <mergeCell ref="B21:C21"/>
    <mergeCell ref="A36:H36"/>
    <mergeCell ref="A35:H35"/>
    <mergeCell ref="A34:F34"/>
    <mergeCell ref="G34:H34"/>
    <mergeCell ref="A19:A33"/>
    <mergeCell ref="B33:C33"/>
    <mergeCell ref="B28:C28"/>
    <mergeCell ref="B29:C29"/>
    <mergeCell ref="B30:C30"/>
    <mergeCell ref="B24:C24"/>
    <mergeCell ref="H13:H14"/>
    <mergeCell ref="B18:C18"/>
    <mergeCell ref="D13:D14"/>
    <mergeCell ref="E13:E14"/>
    <mergeCell ref="F13:F14"/>
    <mergeCell ref="G13:G14"/>
  </mergeCells>
  <phoneticPr fontId="0" type="noConversion"/>
  <conditionalFormatting sqref="G34:H34 H10:H13 H15:H33">
    <cfRule type="cellIs" dxfId="2" priority="3" stopIfTrue="1" operator="equal">
      <formula>0</formula>
    </cfRule>
  </conditionalFormatting>
  <pageMargins left="0.62992125984251968" right="0" top="0.43307086614173229" bottom="0.98425196850393704" header="0.51181102362204722" footer="0.51181102362204722"/>
  <pageSetup paperSize="9" scale="8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Normal="50" workbookViewId="0">
      <selection activeCell="B31" sqref="B31:D31"/>
    </sheetView>
  </sheetViews>
  <sheetFormatPr defaultColWidth="9.140625" defaultRowHeight="12"/>
  <cols>
    <col min="1" max="1" width="10" style="36" customWidth="1"/>
    <col min="2" max="2" width="11" style="36" customWidth="1"/>
    <col min="3" max="3" width="10.85546875" style="36" customWidth="1"/>
    <col min="4" max="4" width="22.28515625" style="36" customWidth="1"/>
    <col min="5" max="5" width="10.28515625" style="34" customWidth="1"/>
    <col min="6" max="6" width="8.85546875" style="34" customWidth="1"/>
    <col min="7" max="7" width="8.140625" style="34" bestFit="1" customWidth="1"/>
    <col min="8" max="8" width="8" style="51" customWidth="1"/>
    <col min="9" max="9" width="6.42578125" style="51" customWidth="1"/>
    <col min="10" max="16384" width="9.140625" style="36"/>
  </cols>
  <sheetData>
    <row r="1" spans="1:9" ht="17.25" customHeight="1" thickBot="1">
      <c r="A1" s="30"/>
      <c r="B1" s="30"/>
      <c r="C1" s="30"/>
      <c r="D1" s="30"/>
      <c r="E1" s="30"/>
      <c r="F1" s="30"/>
      <c r="G1" s="30"/>
      <c r="H1" s="35" t="s">
        <v>116</v>
      </c>
      <c r="I1" s="35"/>
    </row>
    <row r="2" spans="1:9" ht="25.5" customHeight="1">
      <c r="A2" s="145" t="s">
        <v>27</v>
      </c>
      <c r="B2" s="146"/>
      <c r="C2" s="146"/>
      <c r="D2" s="146"/>
      <c r="E2" s="146"/>
      <c r="F2" s="146"/>
      <c r="G2" s="147"/>
      <c r="H2" s="143">
        <f>pagina1!G34</f>
        <v>0</v>
      </c>
      <c r="I2" s="144"/>
    </row>
    <row r="3" spans="1:9" ht="45.75" customHeight="1">
      <c r="A3" s="150" t="s">
        <v>2</v>
      </c>
      <c r="B3" s="151"/>
      <c r="C3" s="151"/>
      <c r="D3" s="151"/>
      <c r="E3" s="31" t="s">
        <v>47</v>
      </c>
      <c r="F3" s="31" t="s">
        <v>26</v>
      </c>
      <c r="G3" s="31" t="s">
        <v>105</v>
      </c>
      <c r="H3" s="37" t="s">
        <v>117</v>
      </c>
      <c r="I3" s="38" t="s">
        <v>106</v>
      </c>
    </row>
    <row r="4" spans="1:9" ht="14.25" customHeight="1">
      <c r="A4" s="152" t="s">
        <v>7</v>
      </c>
      <c r="B4" s="153" t="s">
        <v>28</v>
      </c>
      <c r="C4" s="148" t="s">
        <v>29</v>
      </c>
      <c r="D4" s="149"/>
      <c r="E4" s="32" t="s">
        <v>31</v>
      </c>
      <c r="F4" s="39"/>
      <c r="G4" s="40">
        <f>pagina1!H7</f>
        <v>0</v>
      </c>
      <c r="H4" s="41">
        <v>2.5</v>
      </c>
      <c r="I4" s="42">
        <f t="shared" ref="I4:I29" si="0">(F4*G4*H4)</f>
        <v>0</v>
      </c>
    </row>
    <row r="5" spans="1:9" ht="14.25" customHeight="1">
      <c r="A5" s="152"/>
      <c r="B5" s="153"/>
      <c r="C5" s="148" t="s">
        <v>30</v>
      </c>
      <c r="D5" s="149"/>
      <c r="E5" s="32" t="s">
        <v>32</v>
      </c>
      <c r="F5" s="39"/>
      <c r="G5" s="40">
        <f t="shared" ref="G5:G10" si="1">$G$4</f>
        <v>0</v>
      </c>
      <c r="H5" s="41">
        <v>1</v>
      </c>
      <c r="I5" s="42">
        <f t="shared" si="0"/>
        <v>0</v>
      </c>
    </row>
    <row r="6" spans="1:9" ht="14.25" customHeight="1">
      <c r="A6" s="152"/>
      <c r="B6" s="153"/>
      <c r="C6" s="148" t="s">
        <v>82</v>
      </c>
      <c r="D6" s="149"/>
      <c r="E6" s="32" t="s">
        <v>33</v>
      </c>
      <c r="F6" s="39"/>
      <c r="G6" s="40">
        <f t="shared" si="1"/>
        <v>0</v>
      </c>
      <c r="H6" s="41">
        <v>1.5</v>
      </c>
      <c r="I6" s="42">
        <f t="shared" si="0"/>
        <v>0</v>
      </c>
    </row>
    <row r="7" spans="1:9" ht="27" customHeight="1">
      <c r="A7" s="152"/>
      <c r="B7" s="153"/>
      <c r="C7" s="148" t="s">
        <v>83</v>
      </c>
      <c r="D7" s="149"/>
      <c r="E7" s="32" t="s">
        <v>119</v>
      </c>
      <c r="F7" s="39"/>
      <c r="G7" s="40">
        <f t="shared" si="1"/>
        <v>0</v>
      </c>
      <c r="H7" s="41">
        <v>0.5</v>
      </c>
      <c r="I7" s="42">
        <f t="shared" si="0"/>
        <v>0</v>
      </c>
    </row>
    <row r="8" spans="1:9" ht="14.25" customHeight="1">
      <c r="A8" s="152"/>
      <c r="B8" s="153"/>
      <c r="C8" s="148" t="s">
        <v>97</v>
      </c>
      <c r="D8" s="149"/>
      <c r="E8" s="32" t="s">
        <v>32</v>
      </c>
      <c r="F8" s="39"/>
      <c r="G8" s="40">
        <f t="shared" si="1"/>
        <v>0</v>
      </c>
      <c r="H8" s="41">
        <v>0.5</v>
      </c>
      <c r="I8" s="42">
        <f t="shared" si="0"/>
        <v>0</v>
      </c>
    </row>
    <row r="9" spans="1:9" ht="27" customHeight="1">
      <c r="A9" s="152"/>
      <c r="B9" s="153"/>
      <c r="C9" s="148" t="s">
        <v>98</v>
      </c>
      <c r="D9" s="149"/>
      <c r="E9" s="32" t="s">
        <v>63</v>
      </c>
      <c r="F9" s="39"/>
      <c r="G9" s="40">
        <f t="shared" si="1"/>
        <v>0</v>
      </c>
      <c r="H9" s="41">
        <v>0.25</v>
      </c>
      <c r="I9" s="42">
        <f t="shared" si="0"/>
        <v>0</v>
      </c>
    </row>
    <row r="10" spans="1:9" ht="33" customHeight="1">
      <c r="A10" s="152"/>
      <c r="B10" s="153"/>
      <c r="C10" s="148" t="s">
        <v>147</v>
      </c>
      <c r="D10" s="149"/>
      <c r="E10" s="32" t="s">
        <v>34</v>
      </c>
      <c r="F10" s="39"/>
      <c r="G10" s="40">
        <f t="shared" si="1"/>
        <v>0</v>
      </c>
      <c r="H10" s="41">
        <v>1</v>
      </c>
      <c r="I10" s="42">
        <f t="shared" si="0"/>
        <v>0</v>
      </c>
    </row>
    <row r="11" spans="1:9" ht="14.25" customHeight="1">
      <c r="A11" s="152"/>
      <c r="B11" s="153" t="s">
        <v>46</v>
      </c>
      <c r="C11" s="158" t="s">
        <v>84</v>
      </c>
      <c r="D11" s="159"/>
      <c r="E11" s="32" t="s">
        <v>35</v>
      </c>
      <c r="F11" s="39"/>
      <c r="G11" s="40">
        <f t="shared" ref="G11:G31" si="2">$G$4</f>
        <v>0</v>
      </c>
      <c r="H11" s="41">
        <v>1.25</v>
      </c>
      <c r="I11" s="42">
        <f t="shared" si="0"/>
        <v>0</v>
      </c>
    </row>
    <row r="12" spans="1:9" ht="42" customHeight="1">
      <c r="A12" s="152"/>
      <c r="B12" s="153"/>
      <c r="C12" s="148" t="s">
        <v>148</v>
      </c>
      <c r="D12" s="149"/>
      <c r="E12" s="32" t="s">
        <v>35</v>
      </c>
      <c r="F12" s="39"/>
      <c r="G12" s="40">
        <f t="shared" si="2"/>
        <v>0</v>
      </c>
      <c r="H12" s="41">
        <v>1</v>
      </c>
      <c r="I12" s="42">
        <f t="shared" si="0"/>
        <v>0</v>
      </c>
    </row>
    <row r="13" spans="1:9" ht="28.5" customHeight="1">
      <c r="A13" s="152"/>
      <c r="B13" s="153"/>
      <c r="C13" s="148" t="s">
        <v>69</v>
      </c>
      <c r="D13" s="149"/>
      <c r="E13" s="32" t="s">
        <v>35</v>
      </c>
      <c r="F13" s="39"/>
      <c r="G13" s="40">
        <f t="shared" si="2"/>
        <v>0</v>
      </c>
      <c r="H13" s="41">
        <v>0.5</v>
      </c>
      <c r="I13" s="42">
        <f t="shared" si="0"/>
        <v>0</v>
      </c>
    </row>
    <row r="14" spans="1:9" ht="41.25" customHeight="1">
      <c r="A14" s="152"/>
      <c r="B14" s="153"/>
      <c r="C14" s="148" t="s">
        <v>131</v>
      </c>
      <c r="D14" s="149"/>
      <c r="E14" s="32" t="s">
        <v>35</v>
      </c>
      <c r="F14" s="39"/>
      <c r="G14" s="40">
        <f t="shared" si="2"/>
        <v>0</v>
      </c>
      <c r="H14" s="41">
        <v>0.5</v>
      </c>
      <c r="I14" s="42">
        <f t="shared" si="0"/>
        <v>0</v>
      </c>
    </row>
    <row r="15" spans="1:9" ht="25.5" customHeight="1">
      <c r="A15" s="152"/>
      <c r="B15" s="153"/>
      <c r="C15" s="148" t="s">
        <v>64</v>
      </c>
      <c r="D15" s="149"/>
      <c r="E15" s="32" t="s">
        <v>120</v>
      </c>
      <c r="F15" s="39"/>
      <c r="G15" s="40">
        <f t="shared" si="2"/>
        <v>0</v>
      </c>
      <c r="H15" s="41">
        <v>0.5</v>
      </c>
      <c r="I15" s="42">
        <f t="shared" si="0"/>
        <v>0</v>
      </c>
    </row>
    <row r="16" spans="1:9" ht="28.5" customHeight="1">
      <c r="A16" s="152"/>
      <c r="B16" s="155" t="s">
        <v>149</v>
      </c>
      <c r="C16" s="160" t="s">
        <v>85</v>
      </c>
      <c r="D16" s="43" t="s">
        <v>62</v>
      </c>
      <c r="E16" s="32" t="s">
        <v>40</v>
      </c>
      <c r="F16" s="39"/>
      <c r="G16" s="40">
        <f t="shared" si="2"/>
        <v>0</v>
      </c>
      <c r="H16" s="41">
        <v>2</v>
      </c>
      <c r="I16" s="42">
        <f t="shared" si="0"/>
        <v>0</v>
      </c>
    </row>
    <row r="17" spans="1:9" ht="28.5" customHeight="1">
      <c r="A17" s="152"/>
      <c r="B17" s="156"/>
      <c r="C17" s="161"/>
      <c r="D17" s="43" t="s">
        <v>86</v>
      </c>
      <c r="E17" s="32" t="s">
        <v>40</v>
      </c>
      <c r="F17" s="39"/>
      <c r="G17" s="40">
        <f t="shared" si="2"/>
        <v>0</v>
      </c>
      <c r="H17" s="41">
        <v>1</v>
      </c>
      <c r="I17" s="42">
        <f t="shared" si="0"/>
        <v>0</v>
      </c>
    </row>
    <row r="18" spans="1:9" ht="28.5" customHeight="1">
      <c r="A18" s="152"/>
      <c r="B18" s="156"/>
      <c r="C18" s="162"/>
      <c r="D18" s="43" t="s">
        <v>87</v>
      </c>
      <c r="E18" s="32" t="s">
        <v>40</v>
      </c>
      <c r="F18" s="39"/>
      <c r="G18" s="40">
        <f t="shared" si="2"/>
        <v>0</v>
      </c>
      <c r="H18" s="41">
        <v>0.5</v>
      </c>
      <c r="I18" s="42">
        <f t="shared" si="0"/>
        <v>0</v>
      </c>
    </row>
    <row r="19" spans="1:9" ht="14.25" customHeight="1">
      <c r="A19" s="152"/>
      <c r="B19" s="156"/>
      <c r="C19" s="148" t="s">
        <v>36</v>
      </c>
      <c r="D19" s="149"/>
      <c r="E19" s="32" t="s">
        <v>40</v>
      </c>
      <c r="F19" s="39"/>
      <c r="G19" s="40">
        <f t="shared" si="2"/>
        <v>0</v>
      </c>
      <c r="H19" s="41">
        <v>0.5</v>
      </c>
      <c r="I19" s="42">
        <f t="shared" si="0"/>
        <v>0</v>
      </c>
    </row>
    <row r="20" spans="1:9" ht="14.25" customHeight="1">
      <c r="A20" s="152"/>
      <c r="B20" s="156"/>
      <c r="C20" s="148" t="s">
        <v>99</v>
      </c>
      <c r="D20" s="149"/>
      <c r="E20" s="32" t="s">
        <v>40</v>
      </c>
      <c r="F20" s="39"/>
      <c r="G20" s="40">
        <f t="shared" si="2"/>
        <v>0</v>
      </c>
      <c r="H20" s="41">
        <v>0.2</v>
      </c>
      <c r="I20" s="42">
        <f t="shared" si="0"/>
        <v>0</v>
      </c>
    </row>
    <row r="21" spans="1:9" ht="14.25" customHeight="1">
      <c r="A21" s="152"/>
      <c r="B21" s="156"/>
      <c r="C21" s="148" t="s">
        <v>38</v>
      </c>
      <c r="D21" s="149"/>
      <c r="E21" s="32" t="s">
        <v>40</v>
      </c>
      <c r="F21" s="39"/>
      <c r="G21" s="40">
        <f t="shared" si="2"/>
        <v>0</v>
      </c>
      <c r="H21" s="41">
        <v>0.3</v>
      </c>
      <c r="I21" s="42">
        <f t="shared" si="0"/>
        <v>0</v>
      </c>
    </row>
    <row r="22" spans="1:9" ht="14.25" customHeight="1">
      <c r="A22" s="152"/>
      <c r="B22" s="156"/>
      <c r="C22" s="148" t="s">
        <v>37</v>
      </c>
      <c r="D22" s="149"/>
      <c r="E22" s="32" t="s">
        <v>40</v>
      </c>
      <c r="F22" s="39"/>
      <c r="G22" s="40">
        <f t="shared" si="2"/>
        <v>0</v>
      </c>
      <c r="H22" s="41">
        <v>0.2</v>
      </c>
      <c r="I22" s="42">
        <f t="shared" si="0"/>
        <v>0</v>
      </c>
    </row>
    <row r="23" spans="1:9" ht="14.25" customHeight="1">
      <c r="A23" s="152"/>
      <c r="B23" s="156"/>
      <c r="C23" s="148" t="s">
        <v>100</v>
      </c>
      <c r="D23" s="149"/>
      <c r="E23" s="32" t="s">
        <v>40</v>
      </c>
      <c r="F23" s="39"/>
      <c r="G23" s="40">
        <f t="shared" si="2"/>
        <v>0</v>
      </c>
      <c r="H23" s="41">
        <v>0.2</v>
      </c>
      <c r="I23" s="42">
        <f t="shared" si="0"/>
        <v>0</v>
      </c>
    </row>
    <row r="24" spans="1:9" ht="14.25" customHeight="1">
      <c r="A24" s="152"/>
      <c r="B24" s="157"/>
      <c r="C24" s="148" t="s">
        <v>39</v>
      </c>
      <c r="D24" s="149"/>
      <c r="E24" s="32" t="s">
        <v>40</v>
      </c>
      <c r="F24" s="39"/>
      <c r="G24" s="40">
        <f t="shared" si="2"/>
        <v>0</v>
      </c>
      <c r="H24" s="41">
        <v>0.1</v>
      </c>
      <c r="I24" s="42">
        <f t="shared" si="0"/>
        <v>0</v>
      </c>
    </row>
    <row r="25" spans="1:9" ht="27.75" customHeight="1">
      <c r="A25" s="152"/>
      <c r="B25" s="132" t="s">
        <v>150</v>
      </c>
      <c r="C25" s="140" t="s">
        <v>61</v>
      </c>
      <c r="D25" s="44" t="s">
        <v>62</v>
      </c>
      <c r="E25" s="33" t="s">
        <v>40</v>
      </c>
      <c r="F25" s="45"/>
      <c r="G25" s="46">
        <f t="shared" si="2"/>
        <v>0</v>
      </c>
      <c r="H25" s="47">
        <v>2</v>
      </c>
      <c r="I25" s="48">
        <f t="shared" si="0"/>
        <v>0</v>
      </c>
    </row>
    <row r="26" spans="1:9" ht="27.75" customHeight="1">
      <c r="A26" s="152"/>
      <c r="B26" s="133"/>
      <c r="C26" s="141"/>
      <c r="D26" s="44" t="s">
        <v>101</v>
      </c>
      <c r="E26" s="33" t="s">
        <v>40</v>
      </c>
      <c r="F26" s="45"/>
      <c r="G26" s="46">
        <f t="shared" si="2"/>
        <v>0</v>
      </c>
      <c r="H26" s="47">
        <v>1</v>
      </c>
      <c r="I26" s="48">
        <f t="shared" si="0"/>
        <v>0</v>
      </c>
    </row>
    <row r="27" spans="1:9" ht="27.75" customHeight="1">
      <c r="A27" s="152"/>
      <c r="B27" s="133"/>
      <c r="C27" s="142"/>
      <c r="D27" s="44" t="s">
        <v>102</v>
      </c>
      <c r="E27" s="33" t="s">
        <v>40</v>
      </c>
      <c r="F27" s="45"/>
      <c r="G27" s="46">
        <f t="shared" si="2"/>
        <v>0</v>
      </c>
      <c r="H27" s="47">
        <v>0.5</v>
      </c>
      <c r="I27" s="48">
        <f t="shared" si="0"/>
        <v>0</v>
      </c>
    </row>
    <row r="28" spans="1:9" s="49" customFormat="1" ht="14.25" customHeight="1">
      <c r="A28" s="152"/>
      <c r="B28" s="133"/>
      <c r="C28" s="135" t="s">
        <v>103</v>
      </c>
      <c r="D28" s="136"/>
      <c r="E28" s="33" t="s">
        <v>40</v>
      </c>
      <c r="F28" s="45"/>
      <c r="G28" s="46">
        <f t="shared" si="2"/>
        <v>0</v>
      </c>
      <c r="H28" s="47">
        <v>0.5</v>
      </c>
      <c r="I28" s="48">
        <f t="shared" si="0"/>
        <v>0</v>
      </c>
    </row>
    <row r="29" spans="1:9" s="49" customFormat="1" ht="14.25" customHeight="1">
      <c r="A29" s="152"/>
      <c r="B29" s="134"/>
      <c r="C29" s="135" t="s">
        <v>65</v>
      </c>
      <c r="D29" s="136"/>
      <c r="E29" s="33" t="s">
        <v>40</v>
      </c>
      <c r="F29" s="45"/>
      <c r="G29" s="46">
        <f t="shared" si="2"/>
        <v>0</v>
      </c>
      <c r="H29" s="47">
        <v>0.1</v>
      </c>
      <c r="I29" s="48">
        <f t="shared" si="0"/>
        <v>0</v>
      </c>
    </row>
    <row r="30" spans="1:9" s="49" customFormat="1" ht="14.25" customHeight="1">
      <c r="A30" s="152"/>
      <c r="B30" s="137" t="s">
        <v>104</v>
      </c>
      <c r="C30" s="138"/>
      <c r="D30" s="139"/>
      <c r="E30" s="33" t="s">
        <v>71</v>
      </c>
      <c r="F30" s="45"/>
      <c r="G30" s="46">
        <f t="shared" si="2"/>
        <v>0</v>
      </c>
      <c r="H30" s="47">
        <v>0.25</v>
      </c>
      <c r="I30" s="48">
        <f>IF((F30*H30)&gt;3,3,(F30*H30))*G30</f>
        <v>0</v>
      </c>
    </row>
    <row r="31" spans="1:9" s="49" customFormat="1" ht="27.75" customHeight="1" thickBot="1">
      <c r="A31" s="152"/>
      <c r="B31" s="154" t="s">
        <v>88</v>
      </c>
      <c r="C31" s="154"/>
      <c r="D31" s="154"/>
      <c r="E31" s="33" t="s">
        <v>89</v>
      </c>
      <c r="F31" s="45"/>
      <c r="G31" s="46">
        <f t="shared" si="2"/>
        <v>0</v>
      </c>
      <c r="H31" s="47">
        <v>0.5</v>
      </c>
      <c r="I31" s="48">
        <f>(F31*G31*H31)</f>
        <v>0</v>
      </c>
    </row>
    <row r="32" spans="1:9" ht="24" customHeight="1" thickBot="1">
      <c r="A32" s="126" t="s">
        <v>24</v>
      </c>
      <c r="B32" s="127"/>
      <c r="C32" s="127"/>
      <c r="D32" s="127"/>
      <c r="E32" s="128"/>
      <c r="F32" s="129"/>
      <c r="G32" s="50"/>
      <c r="H32" s="130">
        <f>SUM(I4:I31,H2)</f>
        <v>0</v>
      </c>
      <c r="I32" s="131"/>
    </row>
    <row r="33" spans="1:9" ht="15" customHeight="1">
      <c r="A33" s="125" t="s">
        <v>72</v>
      </c>
      <c r="B33" s="125"/>
      <c r="C33" s="125"/>
      <c r="D33" s="125"/>
      <c r="E33" s="125"/>
      <c r="F33" s="125"/>
      <c r="G33" s="125"/>
      <c r="H33" s="125"/>
      <c r="I33" s="125"/>
    </row>
  </sheetData>
  <mergeCells count="35">
    <mergeCell ref="C11:D11"/>
    <mergeCell ref="C10:D10"/>
    <mergeCell ref="C19:D19"/>
    <mergeCell ref="C24:D24"/>
    <mergeCell ref="C20:D20"/>
    <mergeCell ref="C23:D23"/>
    <mergeCell ref="C16:C18"/>
    <mergeCell ref="C12:D12"/>
    <mergeCell ref="C13:D13"/>
    <mergeCell ref="C15:D15"/>
    <mergeCell ref="C14:D14"/>
    <mergeCell ref="H2:I2"/>
    <mergeCell ref="A2:G2"/>
    <mergeCell ref="C4:D4"/>
    <mergeCell ref="C5:D5"/>
    <mergeCell ref="A3:D3"/>
    <mergeCell ref="A4:A31"/>
    <mergeCell ref="B4:B10"/>
    <mergeCell ref="B11:B15"/>
    <mergeCell ref="B31:D31"/>
    <mergeCell ref="B16:B24"/>
    <mergeCell ref="C6:D6"/>
    <mergeCell ref="C7:D7"/>
    <mergeCell ref="C9:D9"/>
    <mergeCell ref="C8:D8"/>
    <mergeCell ref="C21:D21"/>
    <mergeCell ref="C22:D22"/>
    <mergeCell ref="A33:I33"/>
    <mergeCell ref="A32:F32"/>
    <mergeCell ref="H32:I32"/>
    <mergeCell ref="B25:B29"/>
    <mergeCell ref="C29:D29"/>
    <mergeCell ref="B30:D30"/>
    <mergeCell ref="C28:D28"/>
    <mergeCell ref="C25:C27"/>
  </mergeCells>
  <phoneticPr fontId="0" type="noConversion"/>
  <conditionalFormatting sqref="H32:I32 I4:I31 H2:I2">
    <cfRule type="cellIs" dxfId="1" priority="1" stopIfTrue="1" operator="equal">
      <formula>0</formula>
    </cfRule>
  </conditionalFormatting>
  <pageMargins left="0.62992125984251968" right="0" top="0.43307086614173229" bottom="0.98425196850393704" header="0.51181102362204722" footer="0.51181102362204722"/>
  <pageSetup paperSize="9" orientation="portrait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topLeftCell="A19" zoomScaleNormal="100" workbookViewId="0">
      <selection activeCell="B8" sqref="B8:B11"/>
    </sheetView>
  </sheetViews>
  <sheetFormatPr defaultColWidth="9.140625" defaultRowHeight="12"/>
  <cols>
    <col min="1" max="1" width="9.140625" style="52"/>
    <col min="2" max="2" width="19" style="52" customWidth="1"/>
    <col min="3" max="3" width="24.42578125" style="52" customWidth="1"/>
    <col min="4" max="4" width="11.85546875" style="69" customWidth="1"/>
    <col min="5" max="5" width="12.42578125" style="70" customWidth="1"/>
    <col min="6" max="7" width="9.85546875" style="70" customWidth="1"/>
    <col min="8" max="8" width="13.85546875" style="71" customWidth="1"/>
    <col min="9" max="9" width="7.140625" style="71" customWidth="1"/>
    <col min="10" max="16384" width="9.140625" style="52"/>
  </cols>
  <sheetData>
    <row r="1" spans="1:9" ht="12.75" thickBot="1">
      <c r="B1" s="53"/>
      <c r="C1" s="54"/>
      <c r="D1" s="55"/>
      <c r="E1" s="56"/>
      <c r="F1" s="56"/>
      <c r="G1" s="56"/>
      <c r="H1" s="57" t="s">
        <v>118</v>
      </c>
      <c r="I1" s="58"/>
    </row>
    <row r="2" spans="1:9" ht="24.75" customHeight="1">
      <c r="A2" s="145" t="s">
        <v>27</v>
      </c>
      <c r="B2" s="146"/>
      <c r="C2" s="146"/>
      <c r="D2" s="146"/>
      <c r="E2" s="146"/>
      <c r="F2" s="146"/>
      <c r="G2" s="146"/>
      <c r="H2" s="166">
        <f>pagina2!H32</f>
        <v>0</v>
      </c>
      <c r="I2" s="167"/>
    </row>
    <row r="3" spans="1:9" ht="39" customHeight="1">
      <c r="A3" s="177" t="s">
        <v>2</v>
      </c>
      <c r="B3" s="178"/>
      <c r="C3" s="178"/>
      <c r="D3" s="179"/>
      <c r="E3" s="59" t="s">
        <v>113</v>
      </c>
      <c r="F3" s="59" t="s">
        <v>26</v>
      </c>
      <c r="G3" s="59" t="s">
        <v>111</v>
      </c>
      <c r="H3" s="60" t="s">
        <v>81</v>
      </c>
      <c r="I3" s="61" t="s">
        <v>112</v>
      </c>
    </row>
    <row r="4" spans="1:9" ht="39" customHeight="1">
      <c r="A4" s="168" t="s">
        <v>41</v>
      </c>
      <c r="B4" s="155" t="s">
        <v>42</v>
      </c>
      <c r="C4" s="180" t="s">
        <v>66</v>
      </c>
      <c r="D4" s="181"/>
      <c r="E4" s="32" t="s">
        <v>67</v>
      </c>
      <c r="F4" s="39"/>
      <c r="G4" s="40">
        <f>pagina1!H7</f>
        <v>0</v>
      </c>
      <c r="H4" s="41">
        <v>1.25</v>
      </c>
      <c r="I4" s="42">
        <f t="shared" ref="I4:I11" si="0">(F4*G4*H4)</f>
        <v>0</v>
      </c>
    </row>
    <row r="5" spans="1:9" ht="27" customHeight="1">
      <c r="A5" s="169"/>
      <c r="B5" s="156"/>
      <c r="C5" s="164" t="s">
        <v>90</v>
      </c>
      <c r="D5" s="165"/>
      <c r="E5" s="32" t="s">
        <v>151</v>
      </c>
      <c r="F5" s="39"/>
      <c r="G5" s="62">
        <f t="shared" ref="G5:G27" si="1">$G$4</f>
        <v>0</v>
      </c>
      <c r="H5" s="41">
        <v>1</v>
      </c>
      <c r="I5" s="42">
        <f>(F5*G5*H5)/20</f>
        <v>0</v>
      </c>
    </row>
    <row r="6" spans="1:9" ht="27" customHeight="1">
      <c r="A6" s="169"/>
      <c r="B6" s="156"/>
      <c r="C6" s="164" t="s">
        <v>134</v>
      </c>
      <c r="D6" s="165"/>
      <c r="E6" s="32" t="s">
        <v>68</v>
      </c>
      <c r="F6" s="39"/>
      <c r="G6" s="62">
        <f t="shared" si="1"/>
        <v>0</v>
      </c>
      <c r="H6" s="41">
        <v>0.25</v>
      </c>
      <c r="I6" s="42">
        <f t="shared" si="0"/>
        <v>0</v>
      </c>
    </row>
    <row r="7" spans="1:9" ht="27" customHeight="1">
      <c r="A7" s="169"/>
      <c r="B7" s="157"/>
      <c r="C7" s="164" t="s">
        <v>135</v>
      </c>
      <c r="D7" s="165"/>
      <c r="E7" s="32" t="s">
        <v>152</v>
      </c>
      <c r="F7" s="39"/>
      <c r="G7" s="62">
        <f t="shared" si="1"/>
        <v>0</v>
      </c>
      <c r="H7" s="41">
        <v>0.5</v>
      </c>
      <c r="I7" s="42">
        <f>(F7*G7*H7)/10</f>
        <v>0</v>
      </c>
    </row>
    <row r="8" spans="1:9" ht="27" customHeight="1">
      <c r="A8" s="169"/>
      <c r="B8" s="155" t="s">
        <v>43</v>
      </c>
      <c r="C8" s="182" t="s">
        <v>44</v>
      </c>
      <c r="D8" s="183"/>
      <c r="E8" s="32" t="s">
        <v>45</v>
      </c>
      <c r="F8" s="39"/>
      <c r="G8" s="62">
        <f t="shared" si="1"/>
        <v>0</v>
      </c>
      <c r="H8" s="63">
        <v>0.1</v>
      </c>
      <c r="I8" s="42">
        <f t="shared" si="0"/>
        <v>0</v>
      </c>
    </row>
    <row r="9" spans="1:9" ht="27" customHeight="1">
      <c r="A9" s="169"/>
      <c r="B9" s="156"/>
      <c r="C9" s="163" t="s">
        <v>91</v>
      </c>
      <c r="D9" s="163"/>
      <c r="E9" s="32" t="s">
        <v>21</v>
      </c>
      <c r="F9" s="39"/>
      <c r="G9" s="62">
        <f t="shared" si="1"/>
        <v>0</v>
      </c>
      <c r="H9" s="41">
        <v>0.1</v>
      </c>
      <c r="I9" s="42">
        <f t="shared" si="0"/>
        <v>0</v>
      </c>
    </row>
    <row r="10" spans="1:9" ht="27" customHeight="1">
      <c r="A10" s="169"/>
      <c r="B10" s="156"/>
      <c r="C10" s="163" t="s">
        <v>60</v>
      </c>
      <c r="D10" s="163"/>
      <c r="E10" s="32" t="s">
        <v>23</v>
      </c>
      <c r="F10" s="39"/>
      <c r="G10" s="62">
        <f t="shared" si="1"/>
        <v>0</v>
      </c>
      <c r="H10" s="41">
        <v>0.4</v>
      </c>
      <c r="I10" s="42">
        <f t="shared" si="0"/>
        <v>0</v>
      </c>
    </row>
    <row r="11" spans="1:9" ht="27" customHeight="1">
      <c r="A11" s="170"/>
      <c r="B11" s="156"/>
      <c r="C11" s="163" t="s">
        <v>22</v>
      </c>
      <c r="D11" s="163"/>
      <c r="E11" s="32" t="s">
        <v>23</v>
      </c>
      <c r="F11" s="39"/>
      <c r="G11" s="62">
        <f t="shared" si="1"/>
        <v>0</v>
      </c>
      <c r="H11" s="41">
        <v>0.5</v>
      </c>
      <c r="I11" s="42">
        <f t="shared" si="0"/>
        <v>0</v>
      </c>
    </row>
    <row r="12" spans="1:9" ht="27" customHeight="1">
      <c r="A12" s="173" t="s">
        <v>48</v>
      </c>
      <c r="B12" s="174"/>
      <c r="C12" s="175" t="s">
        <v>107</v>
      </c>
      <c r="D12" s="176"/>
      <c r="E12" s="32" t="s">
        <v>49</v>
      </c>
      <c r="F12" s="39"/>
      <c r="G12" s="62">
        <f t="shared" si="1"/>
        <v>0</v>
      </c>
      <c r="H12" s="41">
        <v>22.5</v>
      </c>
      <c r="I12" s="42">
        <f>(F12*G12*H12)</f>
        <v>0</v>
      </c>
    </row>
    <row r="13" spans="1:9" ht="39" customHeight="1">
      <c r="A13" s="173"/>
      <c r="B13" s="174"/>
      <c r="C13" s="175" t="s">
        <v>108</v>
      </c>
      <c r="D13" s="176"/>
      <c r="E13" s="32" t="s">
        <v>50</v>
      </c>
      <c r="F13" s="39"/>
      <c r="G13" s="62">
        <f t="shared" si="1"/>
        <v>0</v>
      </c>
      <c r="H13" s="41">
        <v>0.6</v>
      </c>
      <c r="I13" s="42">
        <f>(F13*G13*H13)/20</f>
        <v>0</v>
      </c>
    </row>
    <row r="14" spans="1:9" ht="27" customHeight="1">
      <c r="A14" s="173"/>
      <c r="B14" s="174"/>
      <c r="C14" s="175" t="s">
        <v>109</v>
      </c>
      <c r="D14" s="176"/>
      <c r="E14" s="32" t="s">
        <v>51</v>
      </c>
      <c r="F14" s="39"/>
      <c r="G14" s="40">
        <f t="shared" si="1"/>
        <v>0</v>
      </c>
      <c r="H14" s="41">
        <v>0.15</v>
      </c>
      <c r="I14" s="42">
        <f>(F14*G14*H14)/5</f>
        <v>0</v>
      </c>
    </row>
    <row r="15" spans="1:9" ht="53.25" customHeight="1">
      <c r="A15" s="173"/>
      <c r="B15" s="174"/>
      <c r="C15" s="175" t="s">
        <v>153</v>
      </c>
      <c r="D15" s="176"/>
      <c r="E15" s="32" t="s">
        <v>52</v>
      </c>
      <c r="F15" s="39"/>
      <c r="G15" s="40">
        <f t="shared" si="1"/>
        <v>0</v>
      </c>
      <c r="H15" s="41">
        <v>0.9</v>
      </c>
      <c r="I15" s="42">
        <f>(F15*G15*H15)</f>
        <v>0</v>
      </c>
    </row>
    <row r="16" spans="1:9" ht="24.75" customHeight="1">
      <c r="A16" s="173"/>
      <c r="B16" s="174"/>
      <c r="C16" s="175" t="s">
        <v>92</v>
      </c>
      <c r="D16" s="176"/>
      <c r="E16" s="32" t="s">
        <v>52</v>
      </c>
      <c r="F16" s="39"/>
      <c r="G16" s="40">
        <f t="shared" si="1"/>
        <v>0</v>
      </c>
      <c r="H16" s="41">
        <v>0.3</v>
      </c>
      <c r="I16" s="42">
        <f>(F16*G16*H16)</f>
        <v>0</v>
      </c>
    </row>
    <row r="17" spans="1:9" ht="46.5" customHeight="1">
      <c r="A17" s="186" t="s">
        <v>53</v>
      </c>
      <c r="B17" s="187"/>
      <c r="C17" s="163" t="s">
        <v>93</v>
      </c>
      <c r="D17" s="163"/>
      <c r="E17" s="32" t="s">
        <v>54</v>
      </c>
      <c r="F17" s="39"/>
      <c r="G17" s="171">
        <f t="shared" si="1"/>
        <v>0</v>
      </c>
      <c r="H17" s="191" t="s">
        <v>154</v>
      </c>
      <c r="I17" s="190">
        <f>((0.625*F18)/12)*F17*G17</f>
        <v>0</v>
      </c>
    </row>
    <row r="18" spans="1:9" ht="46.5" customHeight="1">
      <c r="A18" s="186"/>
      <c r="B18" s="187"/>
      <c r="C18" s="163"/>
      <c r="D18" s="163"/>
      <c r="E18" s="32" t="s">
        <v>55</v>
      </c>
      <c r="F18" s="39"/>
      <c r="G18" s="172"/>
      <c r="H18" s="192"/>
      <c r="I18" s="190"/>
    </row>
    <row r="19" spans="1:9" ht="52.5" customHeight="1">
      <c r="A19" s="186"/>
      <c r="B19" s="187"/>
      <c r="C19" s="148" t="s">
        <v>110</v>
      </c>
      <c r="D19" s="149"/>
      <c r="E19" s="32" t="s">
        <v>73</v>
      </c>
      <c r="F19" s="39"/>
      <c r="G19" s="40">
        <f t="shared" si="1"/>
        <v>0</v>
      </c>
      <c r="H19" s="41">
        <v>1</v>
      </c>
      <c r="I19" s="64">
        <f>F19*H19*G19</f>
        <v>0</v>
      </c>
    </row>
    <row r="20" spans="1:9" ht="18" customHeight="1">
      <c r="A20" s="186" t="s">
        <v>159</v>
      </c>
      <c r="B20" s="187"/>
      <c r="C20" s="187"/>
      <c r="D20" s="65" t="s">
        <v>144</v>
      </c>
      <c r="E20" s="32" t="s">
        <v>54</v>
      </c>
      <c r="F20" s="39"/>
      <c r="G20" s="40">
        <f t="shared" si="1"/>
        <v>0</v>
      </c>
      <c r="H20" s="41">
        <v>2.085</v>
      </c>
      <c r="I20" s="64">
        <f t="shared" ref="I20:I27" si="2">F20*H20*G20</f>
        <v>0</v>
      </c>
    </row>
    <row r="21" spans="1:9" ht="18" customHeight="1">
      <c r="A21" s="186"/>
      <c r="B21" s="187"/>
      <c r="C21" s="187"/>
      <c r="D21" s="65" t="s">
        <v>143</v>
      </c>
      <c r="E21" s="32" t="s">
        <v>54</v>
      </c>
      <c r="F21" s="39"/>
      <c r="G21" s="40">
        <f t="shared" si="1"/>
        <v>0</v>
      </c>
      <c r="H21" s="41">
        <v>2.085</v>
      </c>
      <c r="I21" s="64">
        <f t="shared" si="2"/>
        <v>0</v>
      </c>
    </row>
    <row r="22" spans="1:9" ht="18" customHeight="1">
      <c r="A22" s="186"/>
      <c r="B22" s="187"/>
      <c r="C22" s="187"/>
      <c r="D22" s="65" t="s">
        <v>142</v>
      </c>
      <c r="E22" s="32" t="s">
        <v>54</v>
      </c>
      <c r="F22" s="39"/>
      <c r="G22" s="40">
        <f t="shared" si="1"/>
        <v>0</v>
      </c>
      <c r="H22" s="41">
        <v>2.085</v>
      </c>
      <c r="I22" s="64">
        <f t="shared" si="2"/>
        <v>0</v>
      </c>
    </row>
    <row r="23" spans="1:9" ht="18" customHeight="1">
      <c r="A23" s="186"/>
      <c r="B23" s="187"/>
      <c r="C23" s="187"/>
      <c r="D23" s="65" t="s">
        <v>141</v>
      </c>
      <c r="E23" s="32" t="s">
        <v>54</v>
      </c>
      <c r="F23" s="39"/>
      <c r="G23" s="40">
        <f t="shared" si="1"/>
        <v>0</v>
      </c>
      <c r="H23" s="41">
        <v>2.085</v>
      </c>
      <c r="I23" s="64">
        <f t="shared" si="2"/>
        <v>0</v>
      </c>
    </row>
    <row r="24" spans="1:9" ht="18" customHeight="1">
      <c r="A24" s="186" t="s">
        <v>94</v>
      </c>
      <c r="B24" s="187"/>
      <c r="C24" s="187"/>
      <c r="D24" s="65" t="s">
        <v>144</v>
      </c>
      <c r="E24" s="32" t="s">
        <v>54</v>
      </c>
      <c r="F24" s="39"/>
      <c r="G24" s="40">
        <f t="shared" si="1"/>
        <v>0</v>
      </c>
      <c r="H24" s="41">
        <v>2.085</v>
      </c>
      <c r="I24" s="64">
        <f t="shared" si="2"/>
        <v>0</v>
      </c>
    </row>
    <row r="25" spans="1:9" ht="18" customHeight="1">
      <c r="A25" s="186"/>
      <c r="B25" s="187"/>
      <c r="C25" s="187"/>
      <c r="D25" s="65" t="s">
        <v>143</v>
      </c>
      <c r="E25" s="32" t="s">
        <v>54</v>
      </c>
      <c r="F25" s="39"/>
      <c r="G25" s="40">
        <f t="shared" si="1"/>
        <v>0</v>
      </c>
      <c r="H25" s="41">
        <v>2.085</v>
      </c>
      <c r="I25" s="64">
        <f t="shared" si="2"/>
        <v>0</v>
      </c>
    </row>
    <row r="26" spans="1:9" ht="18" customHeight="1">
      <c r="A26" s="186"/>
      <c r="B26" s="187"/>
      <c r="C26" s="187"/>
      <c r="D26" s="65" t="s">
        <v>142</v>
      </c>
      <c r="E26" s="32" t="s">
        <v>54</v>
      </c>
      <c r="F26" s="39"/>
      <c r="G26" s="40">
        <f t="shared" si="1"/>
        <v>0</v>
      </c>
      <c r="H26" s="41">
        <v>2.085</v>
      </c>
      <c r="I26" s="64">
        <f t="shared" si="2"/>
        <v>0</v>
      </c>
    </row>
    <row r="27" spans="1:9" ht="18" customHeight="1">
      <c r="A27" s="186"/>
      <c r="B27" s="187"/>
      <c r="C27" s="187"/>
      <c r="D27" s="65" t="s">
        <v>141</v>
      </c>
      <c r="E27" s="32" t="s">
        <v>54</v>
      </c>
      <c r="F27" s="39"/>
      <c r="G27" s="40">
        <f t="shared" si="1"/>
        <v>0</v>
      </c>
      <c r="H27" s="41">
        <v>2.085</v>
      </c>
      <c r="I27" s="64">
        <f t="shared" si="2"/>
        <v>0</v>
      </c>
    </row>
    <row r="28" spans="1:9" ht="21" customHeight="1" thickBot="1">
      <c r="A28" s="186" t="s">
        <v>76</v>
      </c>
      <c r="B28" s="187"/>
      <c r="C28" s="187"/>
      <c r="D28" s="187"/>
      <c r="E28" s="187"/>
      <c r="F28" s="195"/>
      <c r="G28" s="196"/>
      <c r="H28" s="196"/>
      <c r="I28" s="197"/>
    </row>
    <row r="29" spans="1:9" ht="21" customHeight="1" thickBot="1">
      <c r="A29" s="203" t="s">
        <v>74</v>
      </c>
      <c r="B29" s="204"/>
      <c r="C29" s="205"/>
      <c r="D29" s="66" t="s">
        <v>75</v>
      </c>
      <c r="E29" s="67">
        <f>IF(pagina1!H6=20,pagina3!H30/2,0)+F28</f>
        <v>0</v>
      </c>
      <c r="F29" s="198" t="s">
        <v>95</v>
      </c>
      <c r="G29" s="199"/>
      <c r="H29" s="193">
        <f>IF(pagina1!H6="de",pagina3!H30,0)</f>
        <v>0</v>
      </c>
      <c r="I29" s="194"/>
    </row>
    <row r="30" spans="1:9" ht="19.899999999999999" customHeight="1" thickBot="1">
      <c r="B30" s="200" t="s">
        <v>57</v>
      </c>
      <c r="C30" s="201"/>
      <c r="D30" s="201"/>
      <c r="E30" s="201"/>
      <c r="F30" s="202"/>
      <c r="G30" s="50"/>
      <c r="H30" s="188">
        <f>(I4+I5+I6+I7+I8+I9+I10+I11+I12+I13+I14+I15+I16+I17+I19+I20+I21+I22+I23+I24+I25+I26+I27+H2+F28)</f>
        <v>0</v>
      </c>
      <c r="I30" s="189"/>
    </row>
    <row r="31" spans="1:9" ht="45.75" customHeight="1">
      <c r="B31" s="54"/>
      <c r="C31" s="54"/>
      <c r="D31" s="55"/>
      <c r="E31" s="56"/>
      <c r="F31" s="56"/>
      <c r="G31" s="56"/>
      <c r="H31" s="57"/>
      <c r="I31" s="57"/>
    </row>
    <row r="32" spans="1:9">
      <c r="B32" s="54"/>
      <c r="C32" s="184"/>
      <c r="D32" s="184"/>
      <c r="E32" s="184"/>
      <c r="F32" s="56"/>
      <c r="G32" s="56"/>
      <c r="H32" s="57"/>
      <c r="I32" s="57"/>
    </row>
    <row r="33" spans="2:9">
      <c r="B33" s="54"/>
      <c r="C33" s="54"/>
      <c r="D33" s="55"/>
      <c r="E33" s="56"/>
      <c r="F33" s="56"/>
      <c r="G33" s="56"/>
      <c r="H33" s="57"/>
      <c r="I33" s="57"/>
    </row>
    <row r="34" spans="2:9" ht="25.5" customHeight="1">
      <c r="B34" s="54"/>
      <c r="C34" s="185"/>
      <c r="D34" s="185"/>
      <c r="E34" s="56"/>
      <c r="F34" s="56"/>
      <c r="G34" s="56"/>
      <c r="H34" s="57"/>
      <c r="I34" s="57"/>
    </row>
    <row r="35" spans="2:9">
      <c r="B35" s="54"/>
      <c r="C35" s="184"/>
      <c r="D35" s="184"/>
      <c r="E35" s="68"/>
      <c r="F35" s="56"/>
      <c r="G35" s="56"/>
      <c r="H35" s="57"/>
      <c r="I35" s="57"/>
    </row>
    <row r="36" spans="2:9">
      <c r="B36" s="54"/>
      <c r="C36" s="184"/>
      <c r="D36" s="184"/>
      <c r="E36" s="56"/>
      <c r="F36" s="56"/>
      <c r="G36" s="56"/>
      <c r="H36" s="57"/>
      <c r="I36" s="57"/>
    </row>
    <row r="37" spans="2:9">
      <c r="B37" s="54"/>
      <c r="C37" s="184"/>
      <c r="D37" s="184"/>
      <c r="E37" s="56"/>
      <c r="F37" s="56"/>
      <c r="G37" s="56"/>
      <c r="H37" s="57"/>
      <c r="I37" s="57"/>
    </row>
    <row r="38" spans="2:9">
      <c r="B38" s="54"/>
      <c r="C38" s="184"/>
      <c r="D38" s="184"/>
      <c r="E38" s="56"/>
      <c r="F38" s="56"/>
      <c r="G38" s="56"/>
      <c r="H38" s="57"/>
      <c r="I38" s="57"/>
    </row>
    <row r="39" spans="2:9">
      <c r="B39" s="54"/>
      <c r="C39" s="184"/>
      <c r="D39" s="184"/>
      <c r="E39" s="56"/>
      <c r="F39" s="56"/>
      <c r="G39" s="56"/>
      <c r="H39" s="57"/>
      <c r="I39" s="57"/>
    </row>
    <row r="40" spans="2:9">
      <c r="B40" s="54"/>
      <c r="C40" s="54"/>
      <c r="D40" s="55"/>
      <c r="E40" s="56"/>
      <c r="F40" s="56"/>
      <c r="G40" s="56"/>
      <c r="H40" s="57"/>
      <c r="I40" s="57"/>
    </row>
  </sheetData>
  <mergeCells count="42">
    <mergeCell ref="C16:D16"/>
    <mergeCell ref="A17:B19"/>
    <mergeCell ref="H30:I30"/>
    <mergeCell ref="I17:I18"/>
    <mergeCell ref="H17:H18"/>
    <mergeCell ref="H29:I29"/>
    <mergeCell ref="F28:I28"/>
    <mergeCell ref="F29:G29"/>
    <mergeCell ref="B30:F30"/>
    <mergeCell ref="C19:D19"/>
    <mergeCell ref="A24:C27"/>
    <mergeCell ref="A28:E28"/>
    <mergeCell ref="A29:C29"/>
    <mergeCell ref="A20:C23"/>
    <mergeCell ref="C39:D39"/>
    <mergeCell ref="C32:E32"/>
    <mergeCell ref="C34:D34"/>
    <mergeCell ref="C35:D35"/>
    <mergeCell ref="C36:D36"/>
    <mergeCell ref="C37:D37"/>
    <mergeCell ref="C38:D38"/>
    <mergeCell ref="H2:I2"/>
    <mergeCell ref="C17:D18"/>
    <mergeCell ref="A4:A11"/>
    <mergeCell ref="B4:B7"/>
    <mergeCell ref="G17:G18"/>
    <mergeCell ref="A12:B16"/>
    <mergeCell ref="C12:D12"/>
    <mergeCell ref="A3:D3"/>
    <mergeCell ref="C4:D4"/>
    <mergeCell ref="C5:D5"/>
    <mergeCell ref="B8:B11"/>
    <mergeCell ref="C8:D8"/>
    <mergeCell ref="C9:D9"/>
    <mergeCell ref="C13:D13"/>
    <mergeCell ref="C14:D14"/>
    <mergeCell ref="C15:D15"/>
    <mergeCell ref="C10:D10"/>
    <mergeCell ref="C11:D11"/>
    <mergeCell ref="A2:G2"/>
    <mergeCell ref="C6:D6"/>
    <mergeCell ref="C7:D7"/>
  </mergeCells>
  <phoneticPr fontId="0" type="noConversion"/>
  <conditionalFormatting sqref="E29 H29:I30 H2:I2 I4:I27">
    <cfRule type="cellIs" dxfId="0" priority="1" stopIfTrue="1" operator="equal">
      <formula>0</formula>
    </cfRule>
  </conditionalFormatting>
  <pageMargins left="0.43307086614173229" right="0" top="0.98425196850393704" bottom="0.98425196850393704" header="0.51181102362204722" footer="0.51181102362204722"/>
  <pageSetup paperSize="9" scale="7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pagina1</vt:lpstr>
      <vt:lpstr>pagina2</vt:lpstr>
      <vt:lpstr>pagina3</vt:lpstr>
      <vt:lpstr>pagina1!Area_de_impressao</vt:lpstr>
      <vt:lpstr>pagina3!Area_de_impressao</vt:lpstr>
    </vt:vector>
  </TitlesOfParts>
  <Company>UFSC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Cristina</dc:creator>
  <cp:lastModifiedBy>Joana</cp:lastModifiedBy>
  <cp:lastPrinted>2014-06-02T18:15:22Z</cp:lastPrinted>
  <dcterms:created xsi:type="dcterms:W3CDTF">2001-04-28T19:05:37Z</dcterms:created>
  <dcterms:modified xsi:type="dcterms:W3CDTF">2014-10-16T00:22:27Z</dcterms:modified>
</cp:coreProperties>
</file>